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mac/Desktop/"/>
    </mc:Choice>
  </mc:AlternateContent>
  <xr:revisionPtr revIDLastSave="0" documentId="13_ncr:1_{069635AB-04E5-044C-97C2-6C6B74571B49}" xr6:coauthVersionLast="37" xr6:coauthVersionMax="37" xr10:uidLastSave="{00000000-0000-0000-0000-000000000000}"/>
  <bookViews>
    <workbookView xWindow="4900" yWindow="2100" windowWidth="26580" windowHeight="15140" activeTab="1" xr2:uid="{00000000-000D-0000-FFFF-FFFF00000000}"/>
  </bookViews>
  <sheets>
    <sheet name="INICIO" sheetId="2" r:id="rId1"/>
    <sheet name="A rellenar por el club" sheetId="1" r:id="rId2"/>
  </sheets>
  <calcPr calcId="179021"/>
</workbook>
</file>

<file path=xl/calcChain.xml><?xml version="1.0" encoding="utf-8"?>
<calcChain xmlns="http://schemas.openxmlformats.org/spreadsheetml/2006/main">
  <c r="G45" i="1" l="1"/>
  <c r="H45" i="1" s="1"/>
  <c r="G42" i="1"/>
  <c r="H42" i="1" s="1"/>
  <c r="H59" i="1"/>
  <c r="H60" i="1"/>
  <c r="H61" i="1"/>
  <c r="H62" i="1"/>
  <c r="H63" i="1"/>
  <c r="H64" i="1"/>
  <c r="H65" i="1"/>
  <c r="H66" i="1"/>
  <c r="H67" i="1"/>
  <c r="F59" i="1"/>
  <c r="F60" i="1"/>
  <c r="F61" i="1"/>
  <c r="F62" i="1"/>
  <c r="F63" i="1"/>
  <c r="F64" i="1"/>
  <c r="F65" i="1"/>
  <c r="F66" i="1"/>
  <c r="F67" i="1"/>
  <c r="M58" i="1"/>
  <c r="M59" i="1"/>
  <c r="M60" i="1"/>
  <c r="M61" i="1"/>
  <c r="M62" i="1"/>
  <c r="M63" i="1"/>
  <c r="M64" i="1"/>
  <c r="M65" i="1"/>
  <c r="M66" i="1"/>
  <c r="M67" i="1"/>
  <c r="L57" i="1"/>
  <c r="M57" i="1"/>
  <c r="L58" i="1"/>
  <c r="J58" i="1" s="1"/>
  <c r="L59" i="1"/>
  <c r="J59" i="1" s="1"/>
  <c r="L60" i="1"/>
  <c r="J60" i="1" s="1"/>
  <c r="L61" i="1"/>
  <c r="L62" i="1"/>
  <c r="J62" i="1" s="1"/>
  <c r="L63" i="1"/>
  <c r="J63" i="1" s="1"/>
  <c r="L64" i="1"/>
  <c r="L65" i="1"/>
  <c r="J65" i="1" s="1"/>
  <c r="L66" i="1"/>
  <c r="J66" i="1" s="1"/>
  <c r="L67" i="1"/>
  <c r="J67" i="1" s="1"/>
  <c r="D73" i="1"/>
  <c r="D74" i="1"/>
  <c r="D75" i="1"/>
  <c r="D76" i="1"/>
  <c r="D72" i="1"/>
  <c r="G43" i="1"/>
  <c r="H43" i="1" s="1"/>
  <c r="G44" i="1"/>
  <c r="H44" i="1" s="1"/>
  <c r="G46" i="1"/>
  <c r="H46" i="1" s="1"/>
  <c r="G47" i="1"/>
  <c r="H47" i="1" s="1"/>
  <c r="G48" i="1"/>
  <c r="G49" i="1"/>
  <c r="H49" i="1" s="1"/>
  <c r="G50" i="1"/>
  <c r="H50" i="1" s="1"/>
  <c r="G51" i="1"/>
  <c r="H51" i="1" s="1"/>
  <c r="H48" i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E6" i="2"/>
  <c r="E11" i="2" s="1"/>
  <c r="E26" i="1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E7" i="2"/>
  <c r="E8" i="2"/>
  <c r="E9" i="2"/>
  <c r="E10" i="2"/>
  <c r="D11" i="2"/>
  <c r="K64" i="1" l="1"/>
  <c r="J57" i="1"/>
  <c r="F57" i="1" s="1"/>
  <c r="K61" i="1"/>
  <c r="K67" i="1"/>
  <c r="D77" i="1"/>
  <c r="K66" i="1"/>
  <c r="K65" i="1"/>
  <c r="J64" i="1"/>
  <c r="K62" i="1"/>
  <c r="K63" i="1"/>
  <c r="K59" i="1"/>
  <c r="J61" i="1"/>
  <c r="H57" i="1"/>
  <c r="K60" i="1"/>
  <c r="F58" i="1"/>
  <c r="H58" i="1"/>
  <c r="G38" i="1"/>
  <c r="F35" i="2"/>
  <c r="G26" i="2" s="1"/>
  <c r="D17" i="1" s="1"/>
  <c r="F17" i="1" s="1"/>
  <c r="H52" i="1"/>
  <c r="K57" i="1" l="1"/>
  <c r="K58" i="1"/>
  <c r="G23" i="2"/>
  <c r="D14" i="1" s="1"/>
  <c r="F14" i="1" s="1"/>
  <c r="G24" i="2"/>
  <c r="D15" i="1" s="1"/>
  <c r="F15" i="1" s="1"/>
  <c r="G27" i="2"/>
  <c r="D18" i="1" s="1"/>
  <c r="F18" i="1" s="1"/>
  <c r="G28" i="2"/>
  <c r="D19" i="1" s="1"/>
  <c r="F19" i="1" s="1"/>
  <c r="G34" i="2"/>
  <c r="D25" i="1" s="1"/>
  <c r="F25" i="1" s="1"/>
  <c r="G17" i="2"/>
  <c r="D8" i="1" s="1"/>
  <c r="F8" i="1" s="1"/>
  <c r="G22" i="2"/>
  <c r="D13" i="1" s="1"/>
  <c r="F13" i="1" s="1"/>
  <c r="G33" i="2"/>
  <c r="D24" i="1" s="1"/>
  <c r="F24" i="1" s="1"/>
  <c r="G18" i="2"/>
  <c r="D9" i="1" s="1"/>
  <c r="F9" i="1" s="1"/>
  <c r="G31" i="2"/>
  <c r="D22" i="1" s="1"/>
  <c r="F22" i="1" s="1"/>
  <c r="G32" i="2"/>
  <c r="D23" i="1" s="1"/>
  <c r="F23" i="1" s="1"/>
  <c r="G16" i="2"/>
  <c r="D7" i="1" s="1"/>
  <c r="F7" i="1" s="1"/>
  <c r="G25" i="2"/>
  <c r="D16" i="1" s="1"/>
  <c r="F16" i="1" s="1"/>
  <c r="G15" i="2"/>
  <c r="D6" i="1" s="1"/>
  <c r="F6" i="1" s="1"/>
  <c r="G19" i="2"/>
  <c r="D10" i="1" s="1"/>
  <c r="F10" i="1" s="1"/>
  <c r="G20" i="2"/>
  <c r="D11" i="1" s="1"/>
  <c r="F11" i="1" s="1"/>
  <c r="G29" i="2"/>
  <c r="D20" i="1" s="1"/>
  <c r="F20" i="1" s="1"/>
  <c r="G30" i="2"/>
  <c r="D21" i="1" s="1"/>
  <c r="F21" i="1" s="1"/>
  <c r="G21" i="2"/>
  <c r="D12" i="1" s="1"/>
  <c r="F12" i="1" s="1"/>
  <c r="F26" i="1" l="1"/>
  <c r="K68" i="1"/>
  <c r="G3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JULIAN</author>
  </authors>
  <commentList>
    <comment ref="F4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Elegir en el Combo entre Sí y No</t>
        </r>
      </text>
    </comment>
  </commentList>
</comments>
</file>

<file path=xl/sharedStrings.xml><?xml version="1.0" encoding="utf-8"?>
<sst xmlns="http://schemas.openxmlformats.org/spreadsheetml/2006/main" count="175" uniqueCount="89">
  <si>
    <t>Nombre Club</t>
  </si>
  <si>
    <t>Normal</t>
  </si>
  <si>
    <t>Mayores</t>
  </si>
  <si>
    <t>Juveniles</t>
  </si>
  <si>
    <t>Infantiles</t>
  </si>
  <si>
    <t>A (España)</t>
  </si>
  <si>
    <t>B (Europa)</t>
  </si>
  <si>
    <t>B (Resto Mundo)</t>
  </si>
  <si>
    <t>Plus</t>
  </si>
  <si>
    <t>Seguro</t>
  </si>
  <si>
    <t>Cuota</t>
  </si>
  <si>
    <t>Nº Federados</t>
  </si>
  <si>
    <t>Número</t>
  </si>
  <si>
    <t>Ponderación</t>
  </si>
  <si>
    <t>TOTAL</t>
  </si>
  <si>
    <t>coordenadas y croquis</t>
  </si>
  <si>
    <t>Coordenadas y topo</t>
  </si>
  <si>
    <t>Profundidad</t>
  </si>
  <si>
    <t>Desarrollo</t>
  </si>
  <si>
    <t>0 - 100 m</t>
  </si>
  <si>
    <t>301 - 500 m</t>
  </si>
  <si>
    <t>501 - 1000 m</t>
  </si>
  <si>
    <t>1001 - 2000 m</t>
  </si>
  <si>
    <t>2001 - 3000 m</t>
  </si>
  <si>
    <t>&gt; 3000 m</t>
  </si>
  <si>
    <t>101 - 300 m</t>
  </si>
  <si>
    <t>NÚMERO DE FEDERADOS</t>
  </si>
  <si>
    <t>EXPLORACIÓN</t>
  </si>
  <si>
    <t>Disponer de web/blog de espeleología en Cantabria actualizado</t>
  </si>
  <si>
    <t>Entrada en web/blog</t>
  </si>
  <si>
    <t>Artículo en pdf publicado en internet</t>
  </si>
  <si>
    <t>Revista / memoria en pdf publicado en internet</t>
  </si>
  <si>
    <t>Revista / memoria publicada en papel</t>
  </si>
  <si>
    <t>Publicación de libro de temas de espeleología</t>
  </si>
  <si>
    <t>No se valoran metros</t>
  </si>
  <si>
    <t>FORMACIÓN (Organización del evento)</t>
  </si>
  <si>
    <t>No</t>
  </si>
  <si>
    <t>Sí</t>
  </si>
  <si>
    <t>ÁREAS A PONDERAR</t>
  </si>
  <si>
    <t>Número de federados</t>
  </si>
  <si>
    <t>Formación</t>
  </si>
  <si>
    <t>Participación en Directiva FCE</t>
  </si>
  <si>
    <t>% Reparto</t>
  </si>
  <si>
    <t>MONTANTE SUBVENCION FCE</t>
  </si>
  <si>
    <t>IMPORTE AREA</t>
  </si>
  <si>
    <t>"Beneficio"</t>
  </si>
  <si>
    <t>Licencias curso fin de semana</t>
  </si>
  <si>
    <t>Licencias curso de un mes</t>
  </si>
  <si>
    <t>PONDERACION ÁREA NÚMERO FEDERADOS</t>
  </si>
  <si>
    <t>Publicaciones /Divulgación</t>
  </si>
  <si>
    <t>Exploración</t>
  </si>
  <si>
    <t>VALOR DE PONDERACIÓN DEL CLUB</t>
  </si>
  <si>
    <t>de 0 a -100 m</t>
  </si>
  <si>
    <t>de -101 a -200 m</t>
  </si>
  <si>
    <t>de -201 a -300 m</t>
  </si>
  <si>
    <t>de -301 a -500 m</t>
  </si>
  <si>
    <t>&gt; -501 m</t>
  </si>
  <si>
    <t>PUBLICACIONES / DIVULGACIÓN</t>
  </si>
  <si>
    <t>Actividad / artículo publicado en prensa</t>
  </si>
  <si>
    <t>Actividad emitida por radio</t>
  </si>
  <si>
    <t>Actividad emitida por televisión</t>
  </si>
  <si>
    <t>Título curso</t>
  </si>
  <si>
    <t>Más de 20 participantes</t>
  </si>
  <si>
    <t>FORMACIÓN (Incremento Ponderación)</t>
  </si>
  <si>
    <t>Curso homologado por la FCE</t>
  </si>
  <si>
    <t>Curso organizado en cooperación con otro club</t>
  </si>
  <si>
    <t>Incremento Ponderación</t>
  </si>
  <si>
    <t>¿Dispone de web/blog de espeleología en Cantabria actualizado?</t>
  </si>
  <si>
    <t>%</t>
  </si>
  <si>
    <t>¿Sí / No?</t>
  </si>
  <si>
    <t>asistentes</t>
  </si>
  <si>
    <t>x asistentes</t>
  </si>
  <si>
    <t>Incremento</t>
  </si>
  <si>
    <t>Ponderación x curso homologado</t>
  </si>
  <si>
    <t>Pond. x curso en colaboración</t>
  </si>
  <si>
    <t>PARTICIPACIÓN EN LA FCE</t>
  </si>
  <si>
    <t>Por cada miembro en la FCE</t>
  </si>
  <si>
    <t>Nombre directivo</t>
  </si>
  <si>
    <t>Hasta 20 participantes</t>
  </si>
  <si>
    <t>0 a 100 m</t>
  </si>
  <si>
    <t>101 a 300 m</t>
  </si>
  <si>
    <t>301 a 500 m</t>
  </si>
  <si>
    <t>501 a 1000 m</t>
  </si>
  <si>
    <t>1001 a 2000 m</t>
  </si>
  <si>
    <t>2001 a 3000 m</t>
  </si>
  <si>
    <t>Artículo de contenido científico</t>
  </si>
  <si>
    <t>AÑO SUBVENCIÓN</t>
  </si>
  <si>
    <t>Fecha revisión</t>
  </si>
  <si>
    <t>RELLENAR LAS CASILLAS AZULES QUE CORRESPONDAN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</si>
</sst>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9">
    <xf numFmtId="0" fontId="0" fillId="0" borderId="0" xfId="0"/>
    <xf numFmtId="3" fontId="1" fillId="3" borderId="1" xfId="0" applyNumberFormat="1" applyFont="1" applyFill="1" applyBorder="1" applyProtection="1"/>
    <xf numFmtId="0" fontId="0" fillId="0" borderId="0" xfId="0" applyProtection="1"/>
    <xf numFmtId="0" fontId="0" fillId="0" borderId="1" xfId="0" applyBorder="1" applyProtection="1"/>
    <xf numFmtId="3" fontId="1" fillId="0" borderId="1" xfId="0" applyNumberFormat="1" applyFont="1" applyBorder="1" applyProtection="1"/>
    <xf numFmtId="9" fontId="0" fillId="0" borderId="1" xfId="1" applyFont="1" applyBorder="1" applyAlignment="1" applyProtection="1">
      <alignment horizontal="center"/>
    </xf>
    <xf numFmtId="4" fontId="0" fillId="0" borderId="0" xfId="0" applyNumberFormat="1" applyProtection="1"/>
    <xf numFmtId="4" fontId="0" fillId="0" borderId="1" xfId="0" applyNumberFormat="1" applyFill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center"/>
    </xf>
    <xf numFmtId="2" fontId="1" fillId="0" borderId="1" xfId="0" applyNumberFormat="1" applyFon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center"/>
    </xf>
    <xf numFmtId="1" fontId="0" fillId="0" borderId="0" xfId="0" applyNumberFormat="1" applyBorder="1" applyProtection="1"/>
    <xf numFmtId="0" fontId="0" fillId="0" borderId="1" xfId="0" applyFont="1" applyBorder="1" applyAlignment="1" applyProtection="1">
      <alignment horizontal="center"/>
    </xf>
    <xf numFmtId="0" fontId="1" fillId="0" borderId="1" xfId="0" applyFont="1" applyBorder="1" applyProtection="1"/>
    <xf numFmtId="0" fontId="0" fillId="0" borderId="0" xfId="0" applyFill="1" applyBorder="1" applyAlignment="1" applyProtection="1">
      <alignment horizontal="center"/>
    </xf>
    <xf numFmtId="0" fontId="5" fillId="0" borderId="0" xfId="0" applyFont="1" applyProtection="1"/>
    <xf numFmtId="4" fontId="5" fillId="0" borderId="0" xfId="0" applyNumberFormat="1" applyFont="1" applyProtection="1"/>
    <xf numFmtId="0" fontId="3" fillId="0" borderId="0" xfId="0" applyFont="1" applyProtection="1"/>
    <xf numFmtId="0" fontId="0" fillId="0" borderId="3" xfId="0" applyBorder="1" applyProtection="1"/>
    <xf numFmtId="1" fontId="1" fillId="0" borderId="1" xfId="0" applyNumberFormat="1" applyFont="1" applyBorder="1" applyAlignment="1" applyProtection="1">
      <alignment horizontal="center"/>
    </xf>
    <xf numFmtId="1" fontId="0" fillId="0" borderId="1" xfId="0" applyNumberFormat="1" applyBorder="1" applyProtection="1"/>
    <xf numFmtId="1" fontId="1" fillId="0" borderId="1" xfId="0" applyNumberFormat="1" applyFont="1" applyBorder="1" applyProtection="1"/>
    <xf numFmtId="0" fontId="0" fillId="0" borderId="5" xfId="0" applyBorder="1" applyAlignment="1" applyProtection="1">
      <alignment horizontal="center"/>
    </xf>
    <xf numFmtId="4" fontId="0" fillId="0" borderId="2" xfId="0" applyNumberFormat="1" applyFill="1" applyBorder="1" applyAlignment="1" applyProtection="1">
      <alignment horizontal="center"/>
    </xf>
    <xf numFmtId="1" fontId="0" fillId="0" borderId="1" xfId="1" applyNumberFormat="1" applyFont="1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4" fontId="0" fillId="0" borderId="1" xfId="0" applyNumberFormat="1" applyBorder="1" applyAlignment="1" applyProtection="1">
      <alignment horizontal="center"/>
    </xf>
    <xf numFmtId="9" fontId="0" fillId="3" borderId="1" xfId="1" applyFont="1" applyFill="1" applyBorder="1" applyAlignment="1" applyProtection="1">
      <alignment horizontal="center"/>
    </xf>
    <xf numFmtId="4" fontId="0" fillId="3" borderId="1" xfId="0" applyNumberFormat="1" applyFill="1" applyBorder="1" applyAlignment="1" applyProtection="1">
      <alignment horizontal="center"/>
    </xf>
    <xf numFmtId="3" fontId="0" fillId="3" borderId="1" xfId="0" applyNumberFormat="1" applyFill="1" applyBorder="1" applyAlignment="1" applyProtection="1">
      <alignment horizontal="center"/>
    </xf>
    <xf numFmtId="1" fontId="0" fillId="3" borderId="1" xfId="0" applyNumberForma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4" fontId="0" fillId="0" borderId="1" xfId="0" applyNumberFormat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9" fontId="0" fillId="3" borderId="1" xfId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4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/>
    <xf numFmtId="4" fontId="0" fillId="0" borderId="3" xfId="0" applyNumberFormat="1" applyBorder="1" applyAlignment="1" applyProtection="1">
      <alignment horizontal="center"/>
    </xf>
    <xf numFmtId="4" fontId="0" fillId="0" borderId="4" xfId="0" applyNumberFormat="1" applyBorder="1" applyAlignment="1" applyProtection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4"/>
  <sheetViews>
    <sheetView workbookViewId="0">
      <selection activeCell="I7" sqref="I7"/>
    </sheetView>
  </sheetViews>
  <sheetFormatPr baseColWidth="10" defaultColWidth="11.5" defaultRowHeight="15" x14ac:dyDescent="0.2"/>
  <cols>
    <col min="1" max="1" width="11.5" style="2"/>
    <col min="2" max="2" width="15.6640625" style="2" bestFit="1" customWidth="1"/>
    <col min="3" max="3" width="15" style="2" customWidth="1"/>
    <col min="4" max="4" width="13.6640625" style="2" customWidth="1"/>
    <col min="5" max="5" width="14.1640625" style="2" bestFit="1" customWidth="1"/>
    <col min="6" max="6" width="12.5" style="2" customWidth="1"/>
    <col min="7" max="7" width="12.1640625" style="2" bestFit="1" customWidth="1"/>
    <col min="8" max="16384" width="11.5" style="2"/>
  </cols>
  <sheetData>
    <row r="1" spans="1:7" x14ac:dyDescent="0.2">
      <c r="A1" s="52" t="s">
        <v>86</v>
      </c>
      <c r="B1" s="52"/>
      <c r="C1" s="52"/>
      <c r="D1" s="38">
        <v>2018</v>
      </c>
    </row>
    <row r="2" spans="1:7" x14ac:dyDescent="0.2">
      <c r="A2" s="52" t="s">
        <v>43</v>
      </c>
      <c r="B2" s="52"/>
      <c r="C2" s="52"/>
      <c r="D2" s="1">
        <v>5000</v>
      </c>
    </row>
    <row r="5" spans="1:7" x14ac:dyDescent="0.2">
      <c r="A5" s="52" t="s">
        <v>38</v>
      </c>
      <c r="B5" s="52"/>
      <c r="C5" s="53"/>
      <c r="D5" s="28" t="s">
        <v>42</v>
      </c>
      <c r="E5" s="3" t="s">
        <v>44</v>
      </c>
    </row>
    <row r="6" spans="1:7" x14ac:dyDescent="0.2">
      <c r="A6" s="47" t="s">
        <v>39</v>
      </c>
      <c r="B6" s="47"/>
      <c r="C6" s="51"/>
      <c r="D6" s="30">
        <v>0.2</v>
      </c>
      <c r="E6" s="4">
        <f>$D$2*D6</f>
        <v>1000</v>
      </c>
    </row>
    <row r="7" spans="1:7" x14ac:dyDescent="0.2">
      <c r="A7" s="47" t="s">
        <v>50</v>
      </c>
      <c r="B7" s="47"/>
      <c r="C7" s="51"/>
      <c r="D7" s="30">
        <v>0.45</v>
      </c>
      <c r="E7" s="4">
        <f>$D$2*D7</f>
        <v>2250</v>
      </c>
    </row>
    <row r="8" spans="1:7" x14ac:dyDescent="0.2">
      <c r="A8" s="47" t="s">
        <v>49</v>
      </c>
      <c r="B8" s="47"/>
      <c r="C8" s="51"/>
      <c r="D8" s="30">
        <v>0.15</v>
      </c>
      <c r="E8" s="4">
        <f>$D$2*D8</f>
        <v>750</v>
      </c>
    </row>
    <row r="9" spans="1:7" x14ac:dyDescent="0.2">
      <c r="A9" s="47" t="s">
        <v>40</v>
      </c>
      <c r="B9" s="47"/>
      <c r="C9" s="51"/>
      <c r="D9" s="30">
        <v>0.15</v>
      </c>
      <c r="E9" s="4">
        <f>$D$2*D9</f>
        <v>750</v>
      </c>
    </row>
    <row r="10" spans="1:7" x14ac:dyDescent="0.2">
      <c r="A10" s="47" t="s">
        <v>41</v>
      </c>
      <c r="B10" s="47"/>
      <c r="C10" s="51"/>
      <c r="D10" s="30">
        <v>0.05</v>
      </c>
      <c r="E10" s="4">
        <f>$D$2*D10</f>
        <v>250</v>
      </c>
    </row>
    <row r="11" spans="1:7" x14ac:dyDescent="0.2">
      <c r="D11" s="5">
        <f>SUM(D6:D10)</f>
        <v>1</v>
      </c>
      <c r="E11" s="4">
        <f>SUM(E6:E10)</f>
        <v>5000</v>
      </c>
    </row>
    <row r="13" spans="1:7" x14ac:dyDescent="0.2">
      <c r="D13" s="6"/>
      <c r="E13" s="6"/>
      <c r="F13" s="6"/>
    </row>
    <row r="14" spans="1:7" x14ac:dyDescent="0.2">
      <c r="A14" s="52" t="s">
        <v>48</v>
      </c>
      <c r="B14" s="52"/>
      <c r="C14" s="52"/>
      <c r="D14" s="29" t="s">
        <v>9</v>
      </c>
      <c r="E14" s="29" t="s">
        <v>10</v>
      </c>
      <c r="F14" s="29" t="s">
        <v>45</v>
      </c>
      <c r="G14" s="7" t="s">
        <v>13</v>
      </c>
    </row>
    <row r="15" spans="1:7" x14ac:dyDescent="0.2">
      <c r="A15" s="49" t="s">
        <v>1</v>
      </c>
      <c r="B15" s="49" t="s">
        <v>5</v>
      </c>
      <c r="C15" s="3" t="s">
        <v>2</v>
      </c>
      <c r="D15" s="31">
        <v>22.8</v>
      </c>
      <c r="E15" s="32">
        <v>40</v>
      </c>
      <c r="F15" s="29">
        <f>E15-D15</f>
        <v>17.2</v>
      </c>
      <c r="G15" s="8">
        <f t="shared" ref="G15:G34" si="0">(F15/$F$35)*100</f>
        <v>6.2116287468400149</v>
      </c>
    </row>
    <row r="16" spans="1:7" x14ac:dyDescent="0.2">
      <c r="A16" s="49"/>
      <c r="B16" s="49"/>
      <c r="C16" s="3" t="s">
        <v>3</v>
      </c>
      <c r="D16" s="31">
        <v>13.3</v>
      </c>
      <c r="E16" s="32">
        <v>20</v>
      </c>
      <c r="F16" s="29">
        <f t="shared" ref="F16:F34" si="1">E16-D16</f>
        <v>6.6999999999999993</v>
      </c>
      <c r="G16" s="8">
        <f t="shared" si="0"/>
        <v>2.4196460816179122</v>
      </c>
    </row>
    <row r="17" spans="1:7" x14ac:dyDescent="0.2">
      <c r="A17" s="49"/>
      <c r="B17" s="49"/>
      <c r="C17" s="3" t="s">
        <v>4</v>
      </c>
      <c r="D17" s="31">
        <v>13.3</v>
      </c>
      <c r="E17" s="32">
        <v>15</v>
      </c>
      <c r="F17" s="29">
        <f t="shared" si="1"/>
        <v>1.6999999999999993</v>
      </c>
      <c r="G17" s="8">
        <f t="shared" si="0"/>
        <v>0.61394005055976864</v>
      </c>
    </row>
    <row r="18" spans="1:7" x14ac:dyDescent="0.2">
      <c r="A18" s="49"/>
      <c r="B18" s="49" t="s">
        <v>6</v>
      </c>
      <c r="C18" s="3" t="s">
        <v>2</v>
      </c>
      <c r="D18" s="31">
        <v>35.15</v>
      </c>
      <c r="E18" s="32">
        <v>53</v>
      </c>
      <c r="F18" s="29">
        <f t="shared" si="1"/>
        <v>17.850000000000001</v>
      </c>
      <c r="G18" s="8">
        <f t="shared" si="0"/>
        <v>6.4463705308775738</v>
      </c>
    </row>
    <row r="19" spans="1:7" x14ac:dyDescent="0.2">
      <c r="A19" s="49"/>
      <c r="B19" s="49"/>
      <c r="C19" s="3" t="s">
        <v>3</v>
      </c>
      <c r="D19" s="31">
        <v>21.85</v>
      </c>
      <c r="E19" s="32">
        <v>33</v>
      </c>
      <c r="F19" s="29">
        <f t="shared" si="1"/>
        <v>11.149999999999999</v>
      </c>
      <c r="G19" s="8">
        <f t="shared" si="0"/>
        <v>4.0267244492596603</v>
      </c>
    </row>
    <row r="20" spans="1:7" x14ac:dyDescent="0.2">
      <c r="A20" s="49"/>
      <c r="B20" s="49"/>
      <c r="C20" s="3" t="s">
        <v>4</v>
      </c>
      <c r="D20" s="31">
        <v>21.85</v>
      </c>
      <c r="E20" s="32">
        <v>28</v>
      </c>
      <c r="F20" s="29">
        <f t="shared" si="1"/>
        <v>6.1499999999999986</v>
      </c>
      <c r="G20" s="8">
        <f t="shared" si="0"/>
        <v>2.2210184182015165</v>
      </c>
    </row>
    <row r="21" spans="1:7" x14ac:dyDescent="0.2">
      <c r="A21" s="49"/>
      <c r="B21" s="49" t="s">
        <v>7</v>
      </c>
      <c r="C21" s="3" t="s">
        <v>2</v>
      </c>
      <c r="D21" s="31">
        <v>52.25</v>
      </c>
      <c r="E21" s="32">
        <v>70</v>
      </c>
      <c r="F21" s="29">
        <f t="shared" si="1"/>
        <v>17.75</v>
      </c>
      <c r="G21" s="8">
        <f t="shared" si="0"/>
        <v>6.4102564102564115</v>
      </c>
    </row>
    <row r="22" spans="1:7" x14ac:dyDescent="0.2">
      <c r="A22" s="49"/>
      <c r="B22" s="49"/>
      <c r="C22" s="3" t="s">
        <v>3</v>
      </c>
      <c r="D22" s="31">
        <v>47.5</v>
      </c>
      <c r="E22" s="32">
        <v>65</v>
      </c>
      <c r="F22" s="29">
        <f t="shared" si="1"/>
        <v>17.5</v>
      </c>
      <c r="G22" s="8">
        <f t="shared" si="0"/>
        <v>6.3199711087035038</v>
      </c>
    </row>
    <row r="23" spans="1:7" x14ac:dyDescent="0.2">
      <c r="A23" s="49"/>
      <c r="B23" s="49"/>
      <c r="C23" s="3" t="s">
        <v>4</v>
      </c>
      <c r="D23" s="31">
        <v>47.5</v>
      </c>
      <c r="E23" s="32">
        <v>58</v>
      </c>
      <c r="F23" s="29">
        <f t="shared" si="1"/>
        <v>10.5</v>
      </c>
      <c r="G23" s="8">
        <f t="shared" si="0"/>
        <v>3.7919826652221023</v>
      </c>
    </row>
    <row r="24" spans="1:7" x14ac:dyDescent="0.2">
      <c r="A24" s="49" t="s">
        <v>8</v>
      </c>
      <c r="B24" s="49" t="s">
        <v>5</v>
      </c>
      <c r="C24" s="3" t="s">
        <v>2</v>
      </c>
      <c r="D24" s="31">
        <v>55.1</v>
      </c>
      <c r="E24" s="32">
        <v>79</v>
      </c>
      <c r="F24" s="29">
        <f t="shared" si="1"/>
        <v>23.9</v>
      </c>
      <c r="G24" s="8">
        <f t="shared" si="0"/>
        <v>8.6312748284579275</v>
      </c>
    </row>
    <row r="25" spans="1:7" x14ac:dyDescent="0.2">
      <c r="A25" s="49"/>
      <c r="B25" s="49"/>
      <c r="C25" s="3" t="s">
        <v>3</v>
      </c>
      <c r="D25" s="31">
        <v>46.5</v>
      </c>
      <c r="E25" s="32">
        <v>64</v>
      </c>
      <c r="F25" s="29">
        <f t="shared" si="1"/>
        <v>17.5</v>
      </c>
      <c r="G25" s="8">
        <f t="shared" si="0"/>
        <v>6.3199711087035038</v>
      </c>
    </row>
    <row r="26" spans="1:7" x14ac:dyDescent="0.2">
      <c r="A26" s="49"/>
      <c r="B26" s="49"/>
      <c r="C26" s="3" t="s">
        <v>4</v>
      </c>
      <c r="D26" s="31">
        <v>46.5</v>
      </c>
      <c r="E26" s="32">
        <v>57</v>
      </c>
      <c r="F26" s="29">
        <f t="shared" si="1"/>
        <v>10.5</v>
      </c>
      <c r="G26" s="8">
        <f t="shared" si="0"/>
        <v>3.7919826652221023</v>
      </c>
    </row>
    <row r="27" spans="1:7" x14ac:dyDescent="0.2">
      <c r="A27" s="49"/>
      <c r="B27" s="49" t="s">
        <v>6</v>
      </c>
      <c r="C27" s="3" t="s">
        <v>2</v>
      </c>
      <c r="D27" s="31">
        <v>61.75</v>
      </c>
      <c r="E27" s="32">
        <v>85</v>
      </c>
      <c r="F27" s="29">
        <f t="shared" si="1"/>
        <v>23.25</v>
      </c>
      <c r="G27" s="8">
        <f t="shared" si="0"/>
        <v>8.3965330444203694</v>
      </c>
    </row>
    <row r="28" spans="1:7" x14ac:dyDescent="0.2">
      <c r="A28" s="49"/>
      <c r="B28" s="49"/>
      <c r="C28" s="3" t="s">
        <v>3</v>
      </c>
      <c r="D28" s="31">
        <v>49.4</v>
      </c>
      <c r="E28" s="32">
        <v>67</v>
      </c>
      <c r="F28" s="29">
        <f t="shared" si="1"/>
        <v>17.600000000000001</v>
      </c>
      <c r="G28" s="8">
        <f t="shared" si="0"/>
        <v>6.3560852293246661</v>
      </c>
    </row>
    <row r="29" spans="1:7" x14ac:dyDescent="0.2">
      <c r="A29" s="49"/>
      <c r="B29" s="49"/>
      <c r="C29" s="3" t="s">
        <v>4</v>
      </c>
      <c r="D29" s="31">
        <v>49.4</v>
      </c>
      <c r="E29" s="32">
        <v>60</v>
      </c>
      <c r="F29" s="29">
        <f t="shared" si="1"/>
        <v>10.600000000000001</v>
      </c>
      <c r="G29" s="8">
        <f t="shared" si="0"/>
        <v>3.8280967858432655</v>
      </c>
    </row>
    <row r="30" spans="1:7" x14ac:dyDescent="0.2">
      <c r="A30" s="49"/>
      <c r="B30" s="49" t="s">
        <v>7</v>
      </c>
      <c r="C30" s="3" t="s">
        <v>2</v>
      </c>
      <c r="D30" s="31">
        <v>99.75</v>
      </c>
      <c r="E30" s="32">
        <v>123</v>
      </c>
      <c r="F30" s="29">
        <f t="shared" si="1"/>
        <v>23.25</v>
      </c>
      <c r="G30" s="8">
        <f t="shared" si="0"/>
        <v>8.3965330444203694</v>
      </c>
    </row>
    <row r="31" spans="1:7" x14ac:dyDescent="0.2">
      <c r="A31" s="49"/>
      <c r="B31" s="49"/>
      <c r="C31" s="3" t="s">
        <v>3</v>
      </c>
      <c r="D31" s="31">
        <v>97.35</v>
      </c>
      <c r="E31" s="32">
        <v>115</v>
      </c>
      <c r="F31" s="29">
        <f t="shared" si="1"/>
        <v>17.650000000000006</v>
      </c>
      <c r="G31" s="8">
        <f t="shared" si="0"/>
        <v>6.37414228963525</v>
      </c>
    </row>
    <row r="32" spans="1:7" x14ac:dyDescent="0.2">
      <c r="A32" s="49"/>
      <c r="B32" s="49"/>
      <c r="C32" s="3" t="s">
        <v>4</v>
      </c>
      <c r="D32" s="31">
        <v>97.35</v>
      </c>
      <c r="E32" s="32">
        <v>108</v>
      </c>
      <c r="F32" s="29">
        <f t="shared" si="1"/>
        <v>10.650000000000006</v>
      </c>
      <c r="G32" s="8">
        <f t="shared" si="0"/>
        <v>3.8461538461538485</v>
      </c>
    </row>
    <row r="33" spans="1:7" x14ac:dyDescent="0.2">
      <c r="A33" s="47" t="s">
        <v>46</v>
      </c>
      <c r="B33" s="47"/>
      <c r="C33" s="47"/>
      <c r="D33" s="31">
        <v>8.5</v>
      </c>
      <c r="E33" s="32">
        <v>15</v>
      </c>
      <c r="F33" s="29">
        <f t="shared" si="1"/>
        <v>6.5</v>
      </c>
      <c r="G33" s="8">
        <f t="shared" si="0"/>
        <v>2.347417840375587</v>
      </c>
    </row>
    <row r="34" spans="1:7" x14ac:dyDescent="0.2">
      <c r="A34" s="47" t="s">
        <v>47</v>
      </c>
      <c r="B34" s="47"/>
      <c r="C34" s="47"/>
      <c r="D34" s="31">
        <v>19</v>
      </c>
      <c r="E34" s="32">
        <v>28</v>
      </c>
      <c r="F34" s="29">
        <f t="shared" si="1"/>
        <v>9</v>
      </c>
      <c r="G34" s="8">
        <f t="shared" si="0"/>
        <v>3.2502708559046591</v>
      </c>
    </row>
    <row r="35" spans="1:7" x14ac:dyDescent="0.2">
      <c r="F35" s="9">
        <f>SUM(F15:F34)</f>
        <v>276.89999999999998</v>
      </c>
      <c r="G35" s="10">
        <f>SUM(G15:G34)</f>
        <v>100.00000000000001</v>
      </c>
    </row>
    <row r="38" spans="1:7" x14ac:dyDescent="0.2">
      <c r="A38" s="46" t="s">
        <v>27</v>
      </c>
      <c r="B38" s="46"/>
      <c r="C38" s="28" t="s">
        <v>17</v>
      </c>
      <c r="D38" s="29" t="s">
        <v>18</v>
      </c>
      <c r="E38" s="29" t="s">
        <v>13</v>
      </c>
      <c r="G38" s="11"/>
    </row>
    <row r="39" spans="1:7" x14ac:dyDescent="0.2">
      <c r="A39" s="45" t="s">
        <v>15</v>
      </c>
      <c r="B39" s="45"/>
      <c r="C39" s="50" t="s">
        <v>34</v>
      </c>
      <c r="D39" s="50"/>
      <c r="E39" s="33">
        <v>1</v>
      </c>
      <c r="G39" s="12"/>
    </row>
    <row r="40" spans="1:7" x14ac:dyDescent="0.2">
      <c r="A40" s="49" t="s">
        <v>16</v>
      </c>
      <c r="B40" s="49"/>
      <c r="C40" s="28" t="s">
        <v>52</v>
      </c>
      <c r="D40" s="29" t="s">
        <v>79</v>
      </c>
      <c r="E40" s="33">
        <v>2</v>
      </c>
      <c r="G40" s="12"/>
    </row>
    <row r="41" spans="1:7" x14ac:dyDescent="0.2">
      <c r="A41" s="49"/>
      <c r="B41" s="49"/>
      <c r="C41" s="28" t="s">
        <v>53</v>
      </c>
      <c r="D41" s="29" t="s">
        <v>80</v>
      </c>
      <c r="E41" s="33">
        <v>4</v>
      </c>
      <c r="G41" s="12"/>
    </row>
    <row r="42" spans="1:7" x14ac:dyDescent="0.2">
      <c r="A42" s="49"/>
      <c r="B42" s="49"/>
      <c r="C42" s="28" t="s">
        <v>54</v>
      </c>
      <c r="D42" s="29" t="s">
        <v>81</v>
      </c>
      <c r="E42" s="33">
        <v>6</v>
      </c>
      <c r="G42" s="12"/>
    </row>
    <row r="43" spans="1:7" x14ac:dyDescent="0.2">
      <c r="A43" s="49"/>
      <c r="B43" s="49"/>
      <c r="C43" s="28" t="s">
        <v>55</v>
      </c>
      <c r="D43" s="29" t="s">
        <v>82</v>
      </c>
      <c r="E43" s="33">
        <v>8</v>
      </c>
      <c r="G43" s="12"/>
    </row>
    <row r="44" spans="1:7" x14ac:dyDescent="0.2">
      <c r="A44" s="49"/>
      <c r="B44" s="49"/>
      <c r="C44" s="28" t="s">
        <v>56</v>
      </c>
      <c r="D44" s="29" t="s">
        <v>83</v>
      </c>
      <c r="E44" s="33">
        <v>10</v>
      </c>
      <c r="G44" s="12"/>
    </row>
    <row r="45" spans="1:7" x14ac:dyDescent="0.2">
      <c r="A45" s="49"/>
      <c r="B45" s="49"/>
      <c r="C45" s="28"/>
      <c r="D45" s="29" t="s">
        <v>84</v>
      </c>
      <c r="E45" s="33">
        <v>12</v>
      </c>
      <c r="G45" s="12"/>
    </row>
    <row r="46" spans="1:7" x14ac:dyDescent="0.2">
      <c r="A46" s="49"/>
      <c r="B46" s="49"/>
      <c r="C46" s="28"/>
      <c r="D46" s="29" t="s">
        <v>24</v>
      </c>
      <c r="E46" s="33">
        <v>15</v>
      </c>
      <c r="G46" s="12"/>
    </row>
    <row r="49" spans="1:8" x14ac:dyDescent="0.2">
      <c r="A49" s="46" t="s">
        <v>57</v>
      </c>
      <c r="B49" s="46"/>
      <c r="C49" s="46"/>
      <c r="D49" s="46"/>
      <c r="E49" s="46"/>
      <c r="F49" s="29" t="s">
        <v>13</v>
      </c>
      <c r="H49" s="11"/>
    </row>
    <row r="50" spans="1:8" x14ac:dyDescent="0.2">
      <c r="A50" s="47" t="s">
        <v>28</v>
      </c>
      <c r="B50" s="47"/>
      <c r="C50" s="47"/>
      <c r="D50" s="47"/>
      <c r="E50" s="47"/>
      <c r="F50" s="33">
        <v>10</v>
      </c>
      <c r="H50" s="12"/>
    </row>
    <row r="51" spans="1:8" x14ac:dyDescent="0.2">
      <c r="A51" s="47" t="s">
        <v>29</v>
      </c>
      <c r="B51" s="47"/>
      <c r="C51" s="47"/>
      <c r="D51" s="47"/>
      <c r="E51" s="47"/>
      <c r="F51" s="33">
        <v>1</v>
      </c>
      <c r="H51" s="12"/>
    </row>
    <row r="52" spans="1:8" x14ac:dyDescent="0.2">
      <c r="A52" s="47" t="s">
        <v>30</v>
      </c>
      <c r="B52" s="47"/>
      <c r="C52" s="47"/>
      <c r="D52" s="47"/>
      <c r="E52" s="47"/>
      <c r="F52" s="33">
        <v>2</v>
      </c>
      <c r="H52" s="12"/>
    </row>
    <row r="53" spans="1:8" x14ac:dyDescent="0.2">
      <c r="A53" s="47" t="s">
        <v>85</v>
      </c>
      <c r="B53" s="47"/>
      <c r="C53" s="47"/>
      <c r="D53" s="47"/>
      <c r="E53" s="47"/>
      <c r="F53" s="33">
        <v>6</v>
      </c>
      <c r="H53" s="12"/>
    </row>
    <row r="54" spans="1:8" x14ac:dyDescent="0.2">
      <c r="A54" s="47" t="s">
        <v>31</v>
      </c>
      <c r="B54" s="47"/>
      <c r="C54" s="47"/>
      <c r="D54" s="47"/>
      <c r="E54" s="47"/>
      <c r="F54" s="33">
        <v>5</v>
      </c>
      <c r="H54" s="12"/>
    </row>
    <row r="55" spans="1:8" x14ac:dyDescent="0.2">
      <c r="A55" s="47" t="s">
        <v>32</v>
      </c>
      <c r="B55" s="47"/>
      <c r="C55" s="47"/>
      <c r="D55" s="47"/>
      <c r="E55" s="47"/>
      <c r="F55" s="33">
        <v>8</v>
      </c>
      <c r="H55" s="12"/>
    </row>
    <row r="56" spans="1:8" x14ac:dyDescent="0.2">
      <c r="A56" s="47" t="s">
        <v>58</v>
      </c>
      <c r="B56" s="47"/>
      <c r="C56" s="47"/>
      <c r="D56" s="47"/>
      <c r="E56" s="47"/>
      <c r="F56" s="33">
        <v>9</v>
      </c>
      <c r="H56" s="12"/>
    </row>
    <row r="57" spans="1:8" x14ac:dyDescent="0.2">
      <c r="A57" s="47" t="s">
        <v>59</v>
      </c>
      <c r="B57" s="47"/>
      <c r="C57" s="47"/>
      <c r="D57" s="47"/>
      <c r="E57" s="47"/>
      <c r="F57" s="33">
        <v>11</v>
      </c>
      <c r="H57" s="12"/>
    </row>
    <row r="58" spans="1:8" x14ac:dyDescent="0.2">
      <c r="A58" s="47" t="s">
        <v>60</v>
      </c>
      <c r="B58" s="47"/>
      <c r="C58" s="47"/>
      <c r="D58" s="47"/>
      <c r="E58" s="47"/>
      <c r="F58" s="33">
        <v>15</v>
      </c>
      <c r="H58" s="12"/>
    </row>
    <row r="59" spans="1:8" x14ac:dyDescent="0.2">
      <c r="A59" s="47" t="s">
        <v>33</v>
      </c>
      <c r="B59" s="47"/>
      <c r="C59" s="47"/>
      <c r="D59" s="47"/>
      <c r="E59" s="47"/>
      <c r="F59" s="33">
        <v>30</v>
      </c>
      <c r="H59" s="12"/>
    </row>
    <row r="62" spans="1:8" x14ac:dyDescent="0.2">
      <c r="A62" s="46" t="s">
        <v>35</v>
      </c>
      <c r="B62" s="46"/>
      <c r="C62" s="46"/>
      <c r="D62" s="13" t="s">
        <v>13</v>
      </c>
    </row>
    <row r="63" spans="1:8" x14ac:dyDescent="0.2">
      <c r="A63" s="47" t="s">
        <v>78</v>
      </c>
      <c r="B63" s="47"/>
      <c r="C63" s="47"/>
      <c r="D63" s="34">
        <v>5</v>
      </c>
    </row>
    <row r="64" spans="1:8" x14ac:dyDescent="0.2">
      <c r="A64" s="47" t="s">
        <v>62</v>
      </c>
      <c r="B64" s="47"/>
      <c r="C64" s="47"/>
      <c r="D64" s="34">
        <v>10</v>
      </c>
    </row>
    <row r="67" spans="1:5" x14ac:dyDescent="0.2">
      <c r="A67" s="46" t="s">
        <v>63</v>
      </c>
      <c r="B67" s="46"/>
      <c r="C67" s="46"/>
      <c r="D67" s="45" t="s">
        <v>66</v>
      </c>
      <c r="E67" s="45"/>
    </row>
    <row r="68" spans="1:5" x14ac:dyDescent="0.2">
      <c r="A68" s="47" t="s">
        <v>64</v>
      </c>
      <c r="B68" s="47"/>
      <c r="C68" s="47"/>
      <c r="D68" s="48">
        <v>0.2</v>
      </c>
      <c r="E68" s="48"/>
    </row>
    <row r="69" spans="1:5" x14ac:dyDescent="0.2">
      <c r="A69" s="47" t="s">
        <v>65</v>
      </c>
      <c r="B69" s="47"/>
      <c r="C69" s="47"/>
      <c r="D69" s="48">
        <v>0.3</v>
      </c>
      <c r="E69" s="48"/>
    </row>
    <row r="72" spans="1:5" x14ac:dyDescent="0.2">
      <c r="A72" s="43" t="s">
        <v>75</v>
      </c>
      <c r="B72" s="44"/>
      <c r="C72" s="28" t="s">
        <v>13</v>
      </c>
    </row>
    <row r="73" spans="1:5" x14ac:dyDescent="0.2">
      <c r="A73" s="45" t="s">
        <v>76</v>
      </c>
      <c r="B73" s="45"/>
      <c r="C73" s="34">
        <v>10</v>
      </c>
    </row>
    <row r="74" spans="1:5" x14ac:dyDescent="0.2">
      <c r="C74" s="15"/>
    </row>
  </sheetData>
  <sheetProtection algorithmName="SHA-512" hashValue="APQO9QaEjhXVSzTbrTFIfch/jVv9fNNiO4zmyoSiBO0WHaMp109rohZEmIKCthgNTWu7r2KRV5/fNliwDeB4aw==" saltValue="WNC7mgSuER6aPwBKd2JLdw==" spinCount="100000" sheet="1" objects="1" scenarios="1"/>
  <mergeCells count="45">
    <mergeCell ref="A1:C1"/>
    <mergeCell ref="A68:C68"/>
    <mergeCell ref="A38:B38"/>
    <mergeCell ref="A33:C33"/>
    <mergeCell ref="A34:C34"/>
    <mergeCell ref="A58:E58"/>
    <mergeCell ref="A59:E59"/>
    <mergeCell ref="A2:C2"/>
    <mergeCell ref="A15:A23"/>
    <mergeCell ref="B15:B17"/>
    <mergeCell ref="B18:B20"/>
    <mergeCell ref="B21:B23"/>
    <mergeCell ref="A5:C5"/>
    <mergeCell ref="A6:C6"/>
    <mergeCell ref="A7:C7"/>
    <mergeCell ref="A8:C8"/>
    <mergeCell ref="A9:C9"/>
    <mergeCell ref="A10:C10"/>
    <mergeCell ref="A14:C14"/>
    <mergeCell ref="B24:B26"/>
    <mergeCell ref="B27:B29"/>
    <mergeCell ref="A67:C67"/>
    <mergeCell ref="A53:E53"/>
    <mergeCell ref="A24:A32"/>
    <mergeCell ref="B30:B32"/>
    <mergeCell ref="D67:E67"/>
    <mergeCell ref="A39:B39"/>
    <mergeCell ref="C39:D39"/>
    <mergeCell ref="A40:B46"/>
    <mergeCell ref="A72:B72"/>
    <mergeCell ref="A73:B73"/>
    <mergeCell ref="A49:E49"/>
    <mergeCell ref="A50:E50"/>
    <mergeCell ref="A51:E51"/>
    <mergeCell ref="A52:E52"/>
    <mergeCell ref="A54:E54"/>
    <mergeCell ref="A62:C62"/>
    <mergeCell ref="A63:C63"/>
    <mergeCell ref="A64:C64"/>
    <mergeCell ref="A55:E55"/>
    <mergeCell ref="A56:E56"/>
    <mergeCell ref="A57:E57"/>
    <mergeCell ref="A69:C69"/>
    <mergeCell ref="D68:E68"/>
    <mergeCell ref="D69:E69"/>
  </mergeCells>
  <pageMargins left="0.34" right="0.38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M77"/>
  <sheetViews>
    <sheetView tabSelected="1" topLeftCell="A19" workbookViewId="0">
      <selection activeCell="H7" sqref="H7"/>
    </sheetView>
  </sheetViews>
  <sheetFormatPr baseColWidth="10" defaultColWidth="11.5" defaultRowHeight="15" x14ac:dyDescent="0.2"/>
  <cols>
    <col min="1" max="1" width="13.1640625" style="2" customWidth="1"/>
    <col min="2" max="2" width="15.6640625" style="2" bestFit="1" customWidth="1"/>
    <col min="3" max="3" width="15.33203125" style="2" customWidth="1"/>
    <col min="4" max="4" width="12.6640625" style="6" bestFit="1" customWidth="1"/>
    <col min="5" max="5" width="14.83203125" style="6" customWidth="1"/>
    <col min="6" max="6" width="15.1640625" style="6" bestFit="1" customWidth="1"/>
    <col min="7" max="7" width="17" style="6" bestFit="1" customWidth="1"/>
    <col min="8" max="8" width="13" style="2" bestFit="1" customWidth="1"/>
    <col min="9" max="9" width="19" style="2" bestFit="1" customWidth="1"/>
    <col min="10" max="10" width="13.5" style="2" customWidth="1"/>
    <col min="11" max="11" width="15.1640625" style="2" customWidth="1"/>
    <col min="12" max="16384" width="11.5" style="2"/>
  </cols>
  <sheetData>
    <row r="1" spans="1:8" x14ac:dyDescent="0.2">
      <c r="A1" s="14" t="s">
        <v>0</v>
      </c>
      <c r="B1" s="54"/>
      <c r="C1" s="54"/>
      <c r="D1" s="54"/>
      <c r="E1" s="54"/>
      <c r="F1" s="54"/>
    </row>
    <row r="2" spans="1:8" x14ac:dyDescent="0.2">
      <c r="A2" s="14" t="s">
        <v>87</v>
      </c>
      <c r="B2" s="39"/>
      <c r="C2" s="16" t="s">
        <v>37</v>
      </c>
      <c r="D2" s="17" t="s">
        <v>36</v>
      </c>
    </row>
    <row r="3" spans="1:8" x14ac:dyDescent="0.2">
      <c r="H3" s="18" t="s">
        <v>88</v>
      </c>
    </row>
    <row r="4" spans="1:8" x14ac:dyDescent="0.2">
      <c r="A4" s="18"/>
    </row>
    <row r="5" spans="1:8" x14ac:dyDescent="0.2">
      <c r="A5" s="46" t="s">
        <v>26</v>
      </c>
      <c r="B5" s="46"/>
      <c r="C5" s="46"/>
      <c r="D5" s="9" t="s">
        <v>13</v>
      </c>
      <c r="E5" s="9" t="s">
        <v>11</v>
      </c>
      <c r="F5" s="9" t="s">
        <v>14</v>
      </c>
    </row>
    <row r="6" spans="1:8" x14ac:dyDescent="0.2">
      <c r="A6" s="49" t="s">
        <v>1</v>
      </c>
      <c r="B6" s="49" t="s">
        <v>5</v>
      </c>
      <c r="C6" s="19" t="s">
        <v>2</v>
      </c>
      <c r="D6" s="37">
        <f>INICIO!G15</f>
        <v>6.2116287468400149</v>
      </c>
      <c r="E6" s="40"/>
      <c r="F6" s="37">
        <f>E6*D6</f>
        <v>0</v>
      </c>
    </row>
    <row r="7" spans="1:8" x14ac:dyDescent="0.2">
      <c r="A7" s="49"/>
      <c r="B7" s="49"/>
      <c r="C7" s="19" t="s">
        <v>3</v>
      </c>
      <c r="D7" s="37">
        <f>INICIO!G16</f>
        <v>2.4196460816179122</v>
      </c>
      <c r="E7" s="40"/>
      <c r="F7" s="37">
        <f t="shared" ref="F7:F22" si="0">E7*D7</f>
        <v>0</v>
      </c>
    </row>
    <row r="8" spans="1:8" x14ac:dyDescent="0.2">
      <c r="A8" s="49"/>
      <c r="B8" s="49"/>
      <c r="C8" s="19" t="s">
        <v>4</v>
      </c>
      <c r="D8" s="37">
        <f>INICIO!G17</f>
        <v>0.61394005055976864</v>
      </c>
      <c r="E8" s="40"/>
      <c r="F8" s="37">
        <f t="shared" si="0"/>
        <v>0</v>
      </c>
    </row>
    <row r="9" spans="1:8" x14ac:dyDescent="0.2">
      <c r="A9" s="49"/>
      <c r="B9" s="49" t="s">
        <v>6</v>
      </c>
      <c r="C9" s="19" t="s">
        <v>2</v>
      </c>
      <c r="D9" s="37">
        <f>INICIO!G18</f>
        <v>6.4463705308775738</v>
      </c>
      <c r="E9" s="40"/>
      <c r="F9" s="37">
        <f t="shared" si="0"/>
        <v>0</v>
      </c>
    </row>
    <row r="10" spans="1:8" x14ac:dyDescent="0.2">
      <c r="A10" s="49"/>
      <c r="B10" s="49"/>
      <c r="C10" s="19" t="s">
        <v>3</v>
      </c>
      <c r="D10" s="37">
        <f>INICIO!G19</f>
        <v>4.0267244492596603</v>
      </c>
      <c r="E10" s="40"/>
      <c r="F10" s="37">
        <f t="shared" si="0"/>
        <v>0</v>
      </c>
    </row>
    <row r="11" spans="1:8" x14ac:dyDescent="0.2">
      <c r="A11" s="49"/>
      <c r="B11" s="49"/>
      <c r="C11" s="19" t="s">
        <v>4</v>
      </c>
      <c r="D11" s="37">
        <f>INICIO!G20</f>
        <v>2.2210184182015165</v>
      </c>
      <c r="E11" s="40"/>
      <c r="F11" s="37">
        <f t="shared" si="0"/>
        <v>0</v>
      </c>
    </row>
    <row r="12" spans="1:8" x14ac:dyDescent="0.2">
      <c r="A12" s="49"/>
      <c r="B12" s="49" t="s">
        <v>7</v>
      </c>
      <c r="C12" s="19" t="s">
        <v>2</v>
      </c>
      <c r="D12" s="37">
        <f>INICIO!G21</f>
        <v>6.4102564102564115</v>
      </c>
      <c r="E12" s="40"/>
      <c r="F12" s="37">
        <f t="shared" si="0"/>
        <v>0</v>
      </c>
    </row>
    <row r="13" spans="1:8" x14ac:dyDescent="0.2">
      <c r="A13" s="49"/>
      <c r="B13" s="49"/>
      <c r="C13" s="19" t="s">
        <v>3</v>
      </c>
      <c r="D13" s="37">
        <f>INICIO!G22</f>
        <v>6.3199711087035038</v>
      </c>
      <c r="E13" s="40"/>
      <c r="F13" s="37">
        <f t="shared" si="0"/>
        <v>0</v>
      </c>
    </row>
    <row r="14" spans="1:8" x14ac:dyDescent="0.2">
      <c r="A14" s="49"/>
      <c r="B14" s="49"/>
      <c r="C14" s="19" t="s">
        <v>4</v>
      </c>
      <c r="D14" s="37">
        <f>INICIO!G23</f>
        <v>3.7919826652221023</v>
      </c>
      <c r="E14" s="40"/>
      <c r="F14" s="37">
        <f t="shared" si="0"/>
        <v>0</v>
      </c>
    </row>
    <row r="15" spans="1:8" x14ac:dyDescent="0.2">
      <c r="A15" s="49" t="s">
        <v>8</v>
      </c>
      <c r="B15" s="49" t="s">
        <v>5</v>
      </c>
      <c r="C15" s="19" t="s">
        <v>2</v>
      </c>
      <c r="D15" s="37">
        <f>INICIO!G24</f>
        <v>8.6312748284579275</v>
      </c>
      <c r="E15" s="40"/>
      <c r="F15" s="37">
        <f t="shared" si="0"/>
        <v>0</v>
      </c>
    </row>
    <row r="16" spans="1:8" x14ac:dyDescent="0.2">
      <c r="A16" s="49"/>
      <c r="B16" s="49"/>
      <c r="C16" s="19" t="s">
        <v>3</v>
      </c>
      <c r="D16" s="37">
        <f>INICIO!G25</f>
        <v>6.3199711087035038</v>
      </c>
      <c r="E16" s="40"/>
      <c r="F16" s="37">
        <f t="shared" si="0"/>
        <v>0</v>
      </c>
    </row>
    <row r="17" spans="1:7" x14ac:dyDescent="0.2">
      <c r="A17" s="49"/>
      <c r="B17" s="49"/>
      <c r="C17" s="19" t="s">
        <v>4</v>
      </c>
      <c r="D17" s="37">
        <f>INICIO!G26</f>
        <v>3.7919826652221023</v>
      </c>
      <c r="E17" s="40"/>
      <c r="F17" s="37">
        <f t="shared" si="0"/>
        <v>0</v>
      </c>
    </row>
    <row r="18" spans="1:7" x14ac:dyDescent="0.2">
      <c r="A18" s="49"/>
      <c r="B18" s="49" t="s">
        <v>6</v>
      </c>
      <c r="C18" s="19" t="s">
        <v>2</v>
      </c>
      <c r="D18" s="37">
        <f>INICIO!G27</f>
        <v>8.3965330444203694</v>
      </c>
      <c r="E18" s="40"/>
      <c r="F18" s="37">
        <f t="shared" si="0"/>
        <v>0</v>
      </c>
    </row>
    <row r="19" spans="1:7" x14ac:dyDescent="0.2">
      <c r="A19" s="49"/>
      <c r="B19" s="49"/>
      <c r="C19" s="19" t="s">
        <v>3</v>
      </c>
      <c r="D19" s="37">
        <f>INICIO!G28</f>
        <v>6.3560852293246661</v>
      </c>
      <c r="E19" s="40"/>
      <c r="F19" s="37">
        <f t="shared" si="0"/>
        <v>0</v>
      </c>
    </row>
    <row r="20" spans="1:7" x14ac:dyDescent="0.2">
      <c r="A20" s="49"/>
      <c r="B20" s="49"/>
      <c r="C20" s="19" t="s">
        <v>4</v>
      </c>
      <c r="D20" s="37">
        <f>INICIO!G29</f>
        <v>3.8280967858432655</v>
      </c>
      <c r="E20" s="40"/>
      <c r="F20" s="37">
        <f t="shared" si="0"/>
        <v>0</v>
      </c>
    </row>
    <row r="21" spans="1:7" x14ac:dyDescent="0.2">
      <c r="A21" s="49"/>
      <c r="B21" s="49" t="s">
        <v>7</v>
      </c>
      <c r="C21" s="19" t="s">
        <v>2</v>
      </c>
      <c r="D21" s="37">
        <f>INICIO!G30</f>
        <v>8.3965330444203694</v>
      </c>
      <c r="E21" s="40"/>
      <c r="F21" s="37">
        <f t="shared" si="0"/>
        <v>0</v>
      </c>
    </row>
    <row r="22" spans="1:7" x14ac:dyDescent="0.2">
      <c r="A22" s="49"/>
      <c r="B22" s="49"/>
      <c r="C22" s="19" t="s">
        <v>3</v>
      </c>
      <c r="D22" s="37">
        <f>INICIO!G31</f>
        <v>6.37414228963525</v>
      </c>
      <c r="E22" s="40"/>
      <c r="F22" s="37">
        <f t="shared" si="0"/>
        <v>0</v>
      </c>
    </row>
    <row r="23" spans="1:7" x14ac:dyDescent="0.2">
      <c r="A23" s="49"/>
      <c r="B23" s="49"/>
      <c r="C23" s="19" t="s">
        <v>4</v>
      </c>
      <c r="D23" s="37">
        <f>INICIO!G32</f>
        <v>3.8461538461538485</v>
      </c>
      <c r="E23" s="40"/>
      <c r="F23" s="37">
        <f>E23*D23</f>
        <v>0</v>
      </c>
    </row>
    <row r="24" spans="1:7" x14ac:dyDescent="0.2">
      <c r="A24" s="47" t="s">
        <v>46</v>
      </c>
      <c r="B24" s="47"/>
      <c r="C24" s="47"/>
      <c r="D24" s="37">
        <f>INICIO!G33</f>
        <v>2.347417840375587</v>
      </c>
      <c r="E24" s="40"/>
      <c r="F24" s="37">
        <f t="shared" ref="F24:F25" si="1">E24*D24</f>
        <v>0</v>
      </c>
    </row>
    <row r="25" spans="1:7" x14ac:dyDescent="0.2">
      <c r="A25" s="47" t="s">
        <v>47</v>
      </c>
      <c r="B25" s="47"/>
      <c r="C25" s="47"/>
      <c r="D25" s="37">
        <f>INICIO!G34</f>
        <v>3.2502708559046591</v>
      </c>
      <c r="E25" s="41"/>
      <c r="F25" s="37">
        <f t="shared" si="1"/>
        <v>0</v>
      </c>
    </row>
    <row r="26" spans="1:7" x14ac:dyDescent="0.2">
      <c r="A26" s="46" t="s">
        <v>51</v>
      </c>
      <c r="B26" s="46"/>
      <c r="C26" s="46"/>
      <c r="D26" s="46"/>
      <c r="E26" s="20">
        <f>SUM(E6:E25)</f>
        <v>0</v>
      </c>
      <c r="F26" s="9">
        <f>SUM(F6:F25)</f>
        <v>0</v>
      </c>
    </row>
    <row r="29" spans="1:7" x14ac:dyDescent="0.2">
      <c r="A29" s="46" t="s">
        <v>27</v>
      </c>
      <c r="B29" s="46"/>
      <c r="C29" s="35" t="s">
        <v>17</v>
      </c>
      <c r="D29" s="37" t="s">
        <v>18</v>
      </c>
      <c r="E29" s="37" t="s">
        <v>12</v>
      </c>
      <c r="F29" s="37" t="s">
        <v>13</v>
      </c>
      <c r="G29" s="37" t="s">
        <v>14</v>
      </c>
    </row>
    <row r="30" spans="1:7" x14ac:dyDescent="0.2">
      <c r="A30" s="45" t="s">
        <v>15</v>
      </c>
      <c r="B30" s="45"/>
      <c r="C30" s="50" t="s">
        <v>34</v>
      </c>
      <c r="D30" s="50"/>
      <c r="E30" s="42"/>
      <c r="F30" s="21">
        <f>INICIO!E39</f>
        <v>1</v>
      </c>
      <c r="G30" s="21">
        <f>F30*E30</f>
        <v>0</v>
      </c>
    </row>
    <row r="31" spans="1:7" x14ac:dyDescent="0.2">
      <c r="A31" s="49" t="s">
        <v>16</v>
      </c>
      <c r="B31" s="49"/>
      <c r="C31" s="35" t="s">
        <v>52</v>
      </c>
      <c r="D31" s="37" t="s">
        <v>19</v>
      </c>
      <c r="E31" s="42"/>
      <c r="F31" s="21">
        <f>INICIO!E40</f>
        <v>2</v>
      </c>
      <c r="G31" s="21">
        <f t="shared" ref="G31:G37" si="2">F31*E31</f>
        <v>0</v>
      </c>
    </row>
    <row r="32" spans="1:7" x14ac:dyDescent="0.2">
      <c r="A32" s="49"/>
      <c r="B32" s="49"/>
      <c r="C32" s="35" t="s">
        <v>53</v>
      </c>
      <c r="D32" s="37" t="s">
        <v>25</v>
      </c>
      <c r="E32" s="42"/>
      <c r="F32" s="21">
        <f>INICIO!E41</f>
        <v>4</v>
      </c>
      <c r="G32" s="21">
        <f t="shared" si="2"/>
        <v>0</v>
      </c>
    </row>
    <row r="33" spans="1:8" x14ac:dyDescent="0.2">
      <c r="A33" s="49"/>
      <c r="B33" s="49"/>
      <c r="C33" s="35" t="s">
        <v>54</v>
      </c>
      <c r="D33" s="37" t="s">
        <v>20</v>
      </c>
      <c r="E33" s="42"/>
      <c r="F33" s="21">
        <f>INICIO!E42</f>
        <v>6</v>
      </c>
      <c r="G33" s="21">
        <f t="shared" si="2"/>
        <v>0</v>
      </c>
    </row>
    <row r="34" spans="1:8" x14ac:dyDescent="0.2">
      <c r="A34" s="49"/>
      <c r="B34" s="49"/>
      <c r="C34" s="35" t="s">
        <v>55</v>
      </c>
      <c r="D34" s="37" t="s">
        <v>21</v>
      </c>
      <c r="E34" s="42"/>
      <c r="F34" s="21">
        <f>INICIO!E43</f>
        <v>8</v>
      </c>
      <c r="G34" s="21">
        <f t="shared" si="2"/>
        <v>0</v>
      </c>
    </row>
    <row r="35" spans="1:8" x14ac:dyDescent="0.2">
      <c r="A35" s="49"/>
      <c r="B35" s="49"/>
      <c r="C35" s="35" t="s">
        <v>56</v>
      </c>
      <c r="D35" s="37" t="s">
        <v>22</v>
      </c>
      <c r="E35" s="42"/>
      <c r="F35" s="21">
        <f>INICIO!E44</f>
        <v>10</v>
      </c>
      <c r="G35" s="21">
        <f t="shared" si="2"/>
        <v>0</v>
      </c>
    </row>
    <row r="36" spans="1:8" x14ac:dyDescent="0.2">
      <c r="A36" s="49"/>
      <c r="B36" s="49"/>
      <c r="C36" s="3"/>
      <c r="D36" s="37" t="s">
        <v>23</v>
      </c>
      <c r="E36" s="42"/>
      <c r="F36" s="21">
        <f>INICIO!E45</f>
        <v>12</v>
      </c>
      <c r="G36" s="21">
        <f t="shared" si="2"/>
        <v>0</v>
      </c>
    </row>
    <row r="37" spans="1:8" x14ac:dyDescent="0.2">
      <c r="A37" s="49"/>
      <c r="B37" s="49"/>
      <c r="C37" s="3"/>
      <c r="D37" s="37" t="s">
        <v>24</v>
      </c>
      <c r="E37" s="42"/>
      <c r="F37" s="21">
        <f>INICIO!E46</f>
        <v>15</v>
      </c>
      <c r="G37" s="21">
        <f t="shared" si="2"/>
        <v>0</v>
      </c>
    </row>
    <row r="38" spans="1:8" x14ac:dyDescent="0.2">
      <c r="G38" s="22">
        <f>SUM(G30:G37)</f>
        <v>0</v>
      </c>
    </row>
    <row r="41" spans="1:8" x14ac:dyDescent="0.2">
      <c r="A41" s="46" t="s">
        <v>57</v>
      </c>
      <c r="B41" s="46"/>
      <c r="C41" s="46"/>
      <c r="D41" s="46"/>
      <c r="E41" s="46"/>
      <c r="F41" s="37" t="s">
        <v>12</v>
      </c>
      <c r="G41" s="37" t="s">
        <v>13</v>
      </c>
      <c r="H41" s="37" t="s">
        <v>14</v>
      </c>
    </row>
    <row r="42" spans="1:8" x14ac:dyDescent="0.2">
      <c r="A42" s="47" t="s">
        <v>67</v>
      </c>
      <c r="B42" s="47"/>
      <c r="C42" s="47"/>
      <c r="D42" s="47"/>
      <c r="E42" s="47"/>
      <c r="F42" s="42" t="s">
        <v>36</v>
      </c>
      <c r="G42" s="21" t="str">
        <f>IF(F42="No","",INICIO!F50)</f>
        <v/>
      </c>
      <c r="H42" s="21" t="str">
        <f>IF(F42="Sí",G42,"")</f>
        <v/>
      </c>
    </row>
    <row r="43" spans="1:8" x14ac:dyDescent="0.2">
      <c r="A43" s="47" t="s">
        <v>29</v>
      </c>
      <c r="B43" s="47"/>
      <c r="C43" s="47"/>
      <c r="D43" s="47"/>
      <c r="E43" s="47"/>
      <c r="F43" s="42"/>
      <c r="G43" s="21">
        <f>INICIO!F51</f>
        <v>1</v>
      </c>
      <c r="H43" s="21">
        <f t="shared" ref="H43:H51" si="3">G43*F43</f>
        <v>0</v>
      </c>
    </row>
    <row r="44" spans="1:8" x14ac:dyDescent="0.2">
      <c r="A44" s="47" t="s">
        <v>30</v>
      </c>
      <c r="B44" s="47"/>
      <c r="C44" s="47"/>
      <c r="D44" s="47"/>
      <c r="E44" s="47"/>
      <c r="F44" s="42"/>
      <c r="G44" s="21">
        <f>INICIO!F52</f>
        <v>2</v>
      </c>
      <c r="H44" s="21">
        <f t="shared" si="3"/>
        <v>0</v>
      </c>
    </row>
    <row r="45" spans="1:8" x14ac:dyDescent="0.2">
      <c r="A45" s="47" t="s">
        <v>85</v>
      </c>
      <c r="B45" s="47"/>
      <c r="C45" s="47"/>
      <c r="D45" s="47"/>
      <c r="E45" s="47"/>
      <c r="F45" s="42"/>
      <c r="G45" s="21">
        <f>INICIO!F53</f>
        <v>6</v>
      </c>
      <c r="H45" s="21">
        <f t="shared" si="3"/>
        <v>0</v>
      </c>
    </row>
    <row r="46" spans="1:8" x14ac:dyDescent="0.2">
      <c r="A46" s="47" t="s">
        <v>31</v>
      </c>
      <c r="B46" s="47"/>
      <c r="C46" s="47"/>
      <c r="D46" s="47"/>
      <c r="E46" s="47"/>
      <c r="F46" s="42"/>
      <c r="G46" s="21">
        <f>INICIO!F54</f>
        <v>5</v>
      </c>
      <c r="H46" s="21">
        <f t="shared" si="3"/>
        <v>0</v>
      </c>
    </row>
    <row r="47" spans="1:8" x14ac:dyDescent="0.2">
      <c r="A47" s="47" t="s">
        <v>32</v>
      </c>
      <c r="B47" s="47"/>
      <c r="C47" s="47"/>
      <c r="D47" s="47"/>
      <c r="E47" s="47"/>
      <c r="F47" s="42"/>
      <c r="G47" s="21">
        <f>INICIO!F55</f>
        <v>8</v>
      </c>
      <c r="H47" s="21">
        <f t="shared" si="3"/>
        <v>0</v>
      </c>
    </row>
    <row r="48" spans="1:8" x14ac:dyDescent="0.2">
      <c r="A48" s="47" t="s">
        <v>58</v>
      </c>
      <c r="B48" s="47"/>
      <c r="C48" s="47"/>
      <c r="D48" s="47"/>
      <c r="E48" s="47"/>
      <c r="F48" s="42"/>
      <c r="G48" s="21">
        <f>INICIO!F56</f>
        <v>9</v>
      </c>
      <c r="H48" s="21">
        <f t="shared" si="3"/>
        <v>0</v>
      </c>
    </row>
    <row r="49" spans="1:13" x14ac:dyDescent="0.2">
      <c r="A49" s="47" t="s">
        <v>59</v>
      </c>
      <c r="B49" s="47"/>
      <c r="C49" s="47"/>
      <c r="D49" s="47"/>
      <c r="E49" s="47"/>
      <c r="F49" s="42"/>
      <c r="G49" s="21">
        <f>INICIO!F57</f>
        <v>11</v>
      </c>
      <c r="H49" s="21">
        <f t="shared" si="3"/>
        <v>0</v>
      </c>
    </row>
    <row r="50" spans="1:13" x14ac:dyDescent="0.2">
      <c r="A50" s="47" t="s">
        <v>60</v>
      </c>
      <c r="B50" s="47"/>
      <c r="C50" s="47"/>
      <c r="D50" s="47"/>
      <c r="E50" s="47"/>
      <c r="F50" s="42"/>
      <c r="G50" s="21">
        <f>INICIO!F58</f>
        <v>15</v>
      </c>
      <c r="H50" s="21">
        <f t="shared" si="3"/>
        <v>0</v>
      </c>
    </row>
    <row r="51" spans="1:13" x14ac:dyDescent="0.2">
      <c r="A51" s="47" t="s">
        <v>33</v>
      </c>
      <c r="B51" s="47"/>
      <c r="C51" s="47"/>
      <c r="D51" s="47"/>
      <c r="E51" s="47"/>
      <c r="F51" s="42"/>
      <c r="G51" s="21">
        <f>INICIO!F59</f>
        <v>30</v>
      </c>
      <c r="H51" s="21">
        <f t="shared" si="3"/>
        <v>0</v>
      </c>
    </row>
    <row r="52" spans="1:13" x14ac:dyDescent="0.2">
      <c r="H52" s="22">
        <f>SUM(H42:H51)</f>
        <v>0</v>
      </c>
    </row>
    <row r="53" spans="1:13" x14ac:dyDescent="0.2">
      <c r="H53" s="12"/>
    </row>
    <row r="55" spans="1:13" x14ac:dyDescent="0.2">
      <c r="A55" s="46" t="s">
        <v>35</v>
      </c>
      <c r="B55" s="46"/>
      <c r="C55" s="46"/>
      <c r="D55" s="46"/>
      <c r="E55" s="57" t="s">
        <v>73</v>
      </c>
      <c r="F55" s="58"/>
      <c r="G55" s="55" t="s">
        <v>74</v>
      </c>
      <c r="H55" s="55"/>
      <c r="I55" s="23" t="s">
        <v>12</v>
      </c>
      <c r="J55" s="57" t="s">
        <v>13</v>
      </c>
      <c r="K55" s="58"/>
    </row>
    <row r="56" spans="1:13" x14ac:dyDescent="0.2">
      <c r="A56" s="46" t="s">
        <v>61</v>
      </c>
      <c r="B56" s="46"/>
      <c r="C56" s="46"/>
      <c r="D56" s="46"/>
      <c r="E56" s="37" t="s">
        <v>69</v>
      </c>
      <c r="F56" s="37" t="s">
        <v>72</v>
      </c>
      <c r="G56" s="37" t="s">
        <v>69</v>
      </c>
      <c r="H56" s="37" t="s">
        <v>68</v>
      </c>
      <c r="I56" s="24" t="s">
        <v>70</v>
      </c>
      <c r="J56" s="7" t="s">
        <v>71</v>
      </c>
      <c r="K56" s="37" t="s">
        <v>14</v>
      </c>
    </row>
    <row r="57" spans="1:13" x14ac:dyDescent="0.2">
      <c r="A57" s="54"/>
      <c r="B57" s="54"/>
      <c r="C57" s="54"/>
      <c r="D57" s="54"/>
      <c r="E57" s="41"/>
      <c r="F57" s="25">
        <f>IF(E57="Sí",INICIO!$D$68*'A rellenar por el club'!J57,0)</f>
        <v>0</v>
      </c>
      <c r="G57" s="41"/>
      <c r="H57" s="25">
        <f>IF(G57="Sí",INICIO!$D$69*'A rellenar por el club'!J57,0)</f>
        <v>0</v>
      </c>
      <c r="I57" s="40"/>
      <c r="J57" s="35">
        <f>SUM(L57:M57)</f>
        <v>0</v>
      </c>
      <c r="K57" s="26">
        <f t="shared" ref="K57:K67" si="4">L57+H57+F57</f>
        <v>0</v>
      </c>
      <c r="L57" s="27">
        <f>IF(AND(I57&gt;0,I57&lt;20),INICIO!$D$63,0)</f>
        <v>0</v>
      </c>
      <c r="M57" s="27">
        <f>IF(I57&gt;19,INICIO!$D$64,0)</f>
        <v>0</v>
      </c>
    </row>
    <row r="58" spans="1:13" x14ac:dyDescent="0.2">
      <c r="A58" s="54"/>
      <c r="B58" s="54"/>
      <c r="C58" s="54"/>
      <c r="D58" s="54"/>
      <c r="E58" s="41"/>
      <c r="F58" s="25">
        <f>IF(E58="Sí",INICIO!$D$68*'A rellenar por el club'!J58,0)</f>
        <v>0</v>
      </c>
      <c r="G58" s="41"/>
      <c r="H58" s="25">
        <f>IF(G58="Sí",INICIO!$D$69*'A rellenar por el club'!J58,0)</f>
        <v>0</v>
      </c>
      <c r="I58" s="40"/>
      <c r="J58" s="35">
        <f t="shared" ref="J58:J67" si="5">SUM(L58:M58)</f>
        <v>0</v>
      </c>
      <c r="K58" s="26">
        <f t="shared" si="4"/>
        <v>0</v>
      </c>
      <c r="L58" s="27">
        <f>IF(AND(I58&gt;0,I58&lt;19),INICIO!$D$63,0)</f>
        <v>0</v>
      </c>
      <c r="M58" s="27">
        <f>IF(I58&gt;19,INICIO!$D$64,0)</f>
        <v>0</v>
      </c>
    </row>
    <row r="59" spans="1:13" x14ac:dyDescent="0.2">
      <c r="A59" s="54"/>
      <c r="B59" s="54"/>
      <c r="C59" s="54"/>
      <c r="D59" s="54"/>
      <c r="E59" s="41"/>
      <c r="F59" s="25">
        <f>IF(E59="Sí",INICIO!$D$68*'A rellenar por el club'!J59,0)</f>
        <v>0</v>
      </c>
      <c r="G59" s="41"/>
      <c r="H59" s="25">
        <f>IF(G59="Sí",INICIO!$D$69*'A rellenar por el club'!J59,0)</f>
        <v>0</v>
      </c>
      <c r="I59" s="40"/>
      <c r="J59" s="35">
        <f t="shared" si="5"/>
        <v>0</v>
      </c>
      <c r="K59" s="26">
        <f t="shared" si="4"/>
        <v>0</v>
      </c>
      <c r="L59" s="27">
        <f>IF(AND(I59&gt;0,I59&lt;19),INICIO!$D$63,0)</f>
        <v>0</v>
      </c>
      <c r="M59" s="27">
        <f>IF(I59&gt;19,INICIO!$D$64,0)</f>
        <v>0</v>
      </c>
    </row>
    <row r="60" spans="1:13" x14ac:dyDescent="0.2">
      <c r="A60" s="54"/>
      <c r="B60" s="54"/>
      <c r="C60" s="54"/>
      <c r="D60" s="54"/>
      <c r="E60" s="41"/>
      <c r="F60" s="25">
        <f>IF(E60="Sí",INICIO!$D$68*'A rellenar por el club'!J60,0)</f>
        <v>0</v>
      </c>
      <c r="G60" s="41"/>
      <c r="H60" s="25">
        <f>IF(G60="Sí",INICIO!$D$69*'A rellenar por el club'!J60,0)</f>
        <v>0</v>
      </c>
      <c r="I60" s="40"/>
      <c r="J60" s="35">
        <f t="shared" si="5"/>
        <v>0</v>
      </c>
      <c r="K60" s="26">
        <f t="shared" si="4"/>
        <v>0</v>
      </c>
      <c r="L60" s="27">
        <f>IF(AND(I60&gt;0,I60&lt;19),INICIO!$D$63,0)</f>
        <v>0</v>
      </c>
      <c r="M60" s="27">
        <f>IF(I60&gt;19,INICIO!$D$64,0)</f>
        <v>0</v>
      </c>
    </row>
    <row r="61" spans="1:13" x14ac:dyDescent="0.2">
      <c r="A61" s="54"/>
      <c r="B61" s="54"/>
      <c r="C61" s="54"/>
      <c r="D61" s="54"/>
      <c r="E61" s="41"/>
      <c r="F61" s="25">
        <f>IF(E61="Sí",INICIO!$D$68*'A rellenar por el club'!J61,0)</f>
        <v>0</v>
      </c>
      <c r="G61" s="41"/>
      <c r="H61" s="25">
        <f>IF(G61="Sí",INICIO!$D$69*'A rellenar por el club'!J61,0)</f>
        <v>0</v>
      </c>
      <c r="I61" s="40"/>
      <c r="J61" s="35">
        <f t="shared" si="5"/>
        <v>0</v>
      </c>
      <c r="K61" s="26">
        <f t="shared" si="4"/>
        <v>0</v>
      </c>
      <c r="L61" s="27">
        <f>IF(AND(I61&gt;0,I61&lt;19),INICIO!$D$63,0)</f>
        <v>0</v>
      </c>
      <c r="M61" s="27">
        <f>IF(I61&gt;19,INICIO!$D$64,0)</f>
        <v>0</v>
      </c>
    </row>
    <row r="62" spans="1:13" x14ac:dyDescent="0.2">
      <c r="A62" s="54"/>
      <c r="B62" s="54"/>
      <c r="C62" s="54"/>
      <c r="D62" s="54"/>
      <c r="E62" s="41"/>
      <c r="F62" s="25">
        <f>IF(E62="Sí",INICIO!$D$68*'A rellenar por el club'!J62,0)</f>
        <v>0</v>
      </c>
      <c r="G62" s="41"/>
      <c r="H62" s="25">
        <f>IF(G62="Sí",INICIO!$D$69*'A rellenar por el club'!J62,0)</f>
        <v>0</v>
      </c>
      <c r="I62" s="40"/>
      <c r="J62" s="35">
        <f t="shared" si="5"/>
        <v>0</v>
      </c>
      <c r="K62" s="26">
        <f t="shared" si="4"/>
        <v>0</v>
      </c>
      <c r="L62" s="27">
        <f>IF(AND(I62&gt;0,I62&lt;19),INICIO!$D$63,0)</f>
        <v>0</v>
      </c>
      <c r="M62" s="27">
        <f>IF(I62&gt;19,INICIO!$D$64,0)</f>
        <v>0</v>
      </c>
    </row>
    <row r="63" spans="1:13" x14ac:dyDescent="0.2">
      <c r="A63" s="54"/>
      <c r="B63" s="54"/>
      <c r="C63" s="54"/>
      <c r="D63" s="54"/>
      <c r="E63" s="41"/>
      <c r="F63" s="25">
        <f>IF(E63="Sí",INICIO!$D$68*'A rellenar por el club'!J63,0)</f>
        <v>0</v>
      </c>
      <c r="G63" s="41"/>
      <c r="H63" s="25">
        <f>IF(G63="Sí",INICIO!$D$69*'A rellenar por el club'!J63,0)</f>
        <v>0</v>
      </c>
      <c r="I63" s="40"/>
      <c r="J63" s="35">
        <f t="shared" si="5"/>
        <v>0</v>
      </c>
      <c r="K63" s="26">
        <f t="shared" si="4"/>
        <v>0</v>
      </c>
      <c r="L63" s="27">
        <f>IF(AND(I63&gt;0,I63&lt;19),INICIO!$D$63,0)</f>
        <v>0</v>
      </c>
      <c r="M63" s="27">
        <f>IF(I63&gt;19,INICIO!$D$64,0)</f>
        <v>0</v>
      </c>
    </row>
    <row r="64" spans="1:13" x14ac:dyDescent="0.2">
      <c r="A64" s="54"/>
      <c r="B64" s="54"/>
      <c r="C64" s="54"/>
      <c r="D64" s="54"/>
      <c r="E64" s="41"/>
      <c r="F64" s="25">
        <f>IF(E64="Sí",INICIO!$D$68*'A rellenar por el club'!J64,0)</f>
        <v>0</v>
      </c>
      <c r="G64" s="41"/>
      <c r="H64" s="25">
        <f>IF(G64="Sí",INICIO!$D$69*'A rellenar por el club'!J64,0)</f>
        <v>0</v>
      </c>
      <c r="I64" s="40"/>
      <c r="J64" s="35">
        <f t="shared" si="5"/>
        <v>0</v>
      </c>
      <c r="K64" s="26">
        <f t="shared" si="4"/>
        <v>0</v>
      </c>
      <c r="L64" s="27">
        <f>IF(AND(I64&gt;0,I64&lt;19),INICIO!$D$63,0)</f>
        <v>0</v>
      </c>
      <c r="M64" s="27">
        <f>IF(I64&gt;19,INICIO!$D$64,0)</f>
        <v>0</v>
      </c>
    </row>
    <row r="65" spans="1:13" x14ac:dyDescent="0.2">
      <c r="A65" s="54"/>
      <c r="B65" s="54"/>
      <c r="C65" s="54"/>
      <c r="D65" s="54"/>
      <c r="E65" s="41"/>
      <c r="F65" s="25">
        <f>IF(E65="Sí",INICIO!$D$68*'A rellenar por el club'!J65,0)</f>
        <v>0</v>
      </c>
      <c r="G65" s="41"/>
      <c r="H65" s="25">
        <f>IF(G65="Sí",INICIO!$D$69*'A rellenar por el club'!J65,0)</f>
        <v>0</v>
      </c>
      <c r="I65" s="40"/>
      <c r="J65" s="35">
        <f t="shared" si="5"/>
        <v>0</v>
      </c>
      <c r="K65" s="26">
        <f t="shared" si="4"/>
        <v>0</v>
      </c>
      <c r="L65" s="27">
        <f>IF(AND(I65&gt;0,I65&lt;19),INICIO!$D$63,0)</f>
        <v>0</v>
      </c>
      <c r="M65" s="27">
        <f>IF(I65&gt;19,INICIO!$D$64,0)</f>
        <v>0</v>
      </c>
    </row>
    <row r="66" spans="1:13" x14ac:dyDescent="0.2">
      <c r="A66" s="54"/>
      <c r="B66" s="54"/>
      <c r="C66" s="54"/>
      <c r="D66" s="54"/>
      <c r="E66" s="41"/>
      <c r="F66" s="25">
        <f>IF(E66="Sí",INICIO!$D$68*'A rellenar por el club'!J66,0)</f>
        <v>0</v>
      </c>
      <c r="G66" s="41"/>
      <c r="H66" s="25">
        <f>IF(G66="Sí",INICIO!$D$69*'A rellenar por el club'!J66,0)</f>
        <v>0</v>
      </c>
      <c r="I66" s="40"/>
      <c r="J66" s="35">
        <f t="shared" si="5"/>
        <v>0</v>
      </c>
      <c r="K66" s="26">
        <f t="shared" si="4"/>
        <v>0</v>
      </c>
      <c r="L66" s="27">
        <f>IF(AND(I66&gt;0,I66&lt;19),INICIO!$D$63,0)</f>
        <v>0</v>
      </c>
      <c r="M66" s="27">
        <f>IF(I66&gt;19,INICIO!$D$64,0)</f>
        <v>0</v>
      </c>
    </row>
    <row r="67" spans="1:13" x14ac:dyDescent="0.2">
      <c r="A67" s="54"/>
      <c r="B67" s="54"/>
      <c r="C67" s="54"/>
      <c r="D67" s="54"/>
      <c r="E67" s="41"/>
      <c r="F67" s="25">
        <f>IF(E67="Sí",INICIO!$D$68*'A rellenar por el club'!J67,0)</f>
        <v>0</v>
      </c>
      <c r="G67" s="41"/>
      <c r="H67" s="25">
        <f>IF(G67="Sí",INICIO!$D$69*'A rellenar por el club'!J67,0)</f>
        <v>0</v>
      </c>
      <c r="I67" s="40"/>
      <c r="J67" s="35">
        <f t="shared" si="5"/>
        <v>0</v>
      </c>
      <c r="K67" s="26">
        <f t="shared" si="4"/>
        <v>0</v>
      </c>
      <c r="L67" s="27">
        <f>IF(AND(I67&gt;0,I67&lt;19),INICIO!$D$63,0)</f>
        <v>0</v>
      </c>
      <c r="M67" s="27">
        <f>IF(I67&gt;19,INICIO!$D$64,0)</f>
        <v>0</v>
      </c>
    </row>
    <row r="68" spans="1:13" x14ac:dyDescent="0.2">
      <c r="K68" s="20">
        <f>SUM(K57:K67)</f>
        <v>0</v>
      </c>
    </row>
    <row r="70" spans="1:13" x14ac:dyDescent="0.2">
      <c r="A70" s="52" t="s">
        <v>75</v>
      </c>
      <c r="B70" s="52"/>
      <c r="C70" s="52"/>
      <c r="D70" s="52"/>
    </row>
    <row r="71" spans="1:13" x14ac:dyDescent="0.2">
      <c r="A71" s="56" t="s">
        <v>77</v>
      </c>
      <c r="B71" s="56"/>
      <c r="C71" s="56"/>
      <c r="D71" s="37" t="s">
        <v>13</v>
      </c>
    </row>
    <row r="72" spans="1:13" x14ac:dyDescent="0.2">
      <c r="A72" s="54"/>
      <c r="B72" s="54"/>
      <c r="C72" s="54"/>
      <c r="D72" s="35" t="str">
        <f>IF(ISBLANK(A72),"",INICIO!$C$73)</f>
        <v/>
      </c>
    </row>
    <row r="73" spans="1:13" x14ac:dyDescent="0.2">
      <c r="A73" s="54"/>
      <c r="B73" s="54"/>
      <c r="C73" s="54"/>
      <c r="D73" s="35" t="str">
        <f>IF(ISBLANK(A73),"",INICIO!$C$73)</f>
        <v/>
      </c>
    </row>
    <row r="74" spans="1:13" x14ac:dyDescent="0.2">
      <c r="A74" s="54"/>
      <c r="B74" s="54"/>
      <c r="C74" s="54"/>
      <c r="D74" s="35" t="str">
        <f>IF(ISBLANK(A74),"",INICIO!$C$73)</f>
        <v/>
      </c>
    </row>
    <row r="75" spans="1:13" x14ac:dyDescent="0.2">
      <c r="A75" s="54"/>
      <c r="B75" s="54"/>
      <c r="C75" s="54"/>
      <c r="D75" s="35" t="str">
        <f>IF(ISBLANK(A75),"",INICIO!$C$73)</f>
        <v/>
      </c>
    </row>
    <row r="76" spans="1:13" x14ac:dyDescent="0.2">
      <c r="A76" s="54"/>
      <c r="B76" s="54"/>
      <c r="C76" s="54"/>
      <c r="D76" s="35" t="str">
        <f>IF(ISBLANK(A76),"",INICIO!$C$73)</f>
        <v/>
      </c>
    </row>
    <row r="77" spans="1:13" x14ac:dyDescent="0.2">
      <c r="D77" s="36">
        <f>SUM(D72:D76)</f>
        <v>0</v>
      </c>
    </row>
  </sheetData>
  <sheetProtection password="E9FA" sheet="1" objects="1" scenarios="1"/>
  <mergeCells count="51">
    <mergeCell ref="A48:E48"/>
    <mergeCell ref="A49:E49"/>
    <mergeCell ref="A50:E50"/>
    <mergeCell ref="C30:D30"/>
    <mergeCell ref="A30:B30"/>
    <mergeCell ref="A31:B37"/>
    <mergeCell ref="A42:E42"/>
    <mergeCell ref="A43:E43"/>
    <mergeCell ref="A24:C24"/>
    <mergeCell ref="A5:C5"/>
    <mergeCell ref="A6:A14"/>
    <mergeCell ref="B6:B8"/>
    <mergeCell ref="B9:B11"/>
    <mergeCell ref="B12:B14"/>
    <mergeCell ref="B1:F1"/>
    <mergeCell ref="A15:A23"/>
    <mergeCell ref="B15:B17"/>
    <mergeCell ref="B18:B20"/>
    <mergeCell ref="B21:B23"/>
    <mergeCell ref="A74:C74"/>
    <mergeCell ref="J55:K55"/>
    <mergeCell ref="A58:D58"/>
    <mergeCell ref="A59:D59"/>
    <mergeCell ref="A25:C25"/>
    <mergeCell ref="A26:D26"/>
    <mergeCell ref="A55:D55"/>
    <mergeCell ref="E55:F55"/>
    <mergeCell ref="A56:D56"/>
    <mergeCell ref="A45:E45"/>
    <mergeCell ref="A44:E44"/>
    <mergeCell ref="A46:E46"/>
    <mergeCell ref="A47:E47"/>
    <mergeCell ref="A51:E51"/>
    <mergeCell ref="A29:B29"/>
    <mergeCell ref="A41:E41"/>
    <mergeCell ref="A75:C75"/>
    <mergeCell ref="A76:C76"/>
    <mergeCell ref="A67:D67"/>
    <mergeCell ref="A70:D70"/>
    <mergeCell ref="G55:H55"/>
    <mergeCell ref="A57:D57"/>
    <mergeCell ref="A60:D60"/>
    <mergeCell ref="A61:D61"/>
    <mergeCell ref="A62:D62"/>
    <mergeCell ref="A63:D63"/>
    <mergeCell ref="A64:D64"/>
    <mergeCell ref="A65:D65"/>
    <mergeCell ref="A66:D66"/>
    <mergeCell ref="A71:C71"/>
    <mergeCell ref="A72:C72"/>
    <mergeCell ref="A73:C73"/>
  </mergeCells>
  <dataValidations count="1">
    <dataValidation type="list" allowBlank="1" showInputMessage="1" showErrorMessage="1" sqref="F42 G57:G67 E57:E67" xr:uid="{00000000-0002-0000-0100-000000000000}">
      <formula1>$C$2:$D$2</formula1>
    </dataValidation>
  </dataValidations>
  <pageMargins left="0.12" right="0.5" top="0.48" bottom="0.49" header="0.31496062992125984" footer="0.31496062992125984"/>
  <pageSetup paperSize="9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INICIO</vt:lpstr>
      <vt:lpstr>A rellenar por el club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</dc:creator>
  <cp:lastModifiedBy>Usuario de Microsoft Office</cp:lastModifiedBy>
  <cp:lastPrinted>2017-09-06T16:53:21Z</cp:lastPrinted>
  <dcterms:created xsi:type="dcterms:W3CDTF">2017-08-31T14:09:28Z</dcterms:created>
  <dcterms:modified xsi:type="dcterms:W3CDTF">2018-10-17T16:31:29Z</dcterms:modified>
</cp:coreProperties>
</file>