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enovo\OneDrive\FEDERACION\LICENCIAS+DATOS CLUBES\2023\"/>
    </mc:Choice>
  </mc:AlternateContent>
  <xr:revisionPtr revIDLastSave="0" documentId="13_ncr:1_{9B3BBB49-D6D4-43F2-A4E8-56EE8C310F5E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Impreso de Licencias" sheetId="10" r:id="rId1"/>
    <sheet name="Resumen" sheetId="12" r:id="rId2"/>
  </sheets>
  <definedNames>
    <definedName name="_xlnm.Print_Area" localSheetId="0">'Impreso de Licencias'!$A$1:$O$39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0" l="1"/>
  <c r="P29" i="10"/>
  <c r="Q29" i="10"/>
  <c r="R29" i="10"/>
  <c r="T29" i="10"/>
  <c r="Q6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G1" i="12" l="1"/>
  <c r="B46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B43" i="12"/>
  <c r="B44" i="12"/>
  <c r="B45" i="12"/>
  <c r="B36" i="12"/>
  <c r="B37" i="12"/>
  <c r="B38" i="12"/>
  <c r="B39" i="12"/>
  <c r="B40" i="12"/>
  <c r="B41" i="12"/>
  <c r="B42" i="12"/>
  <c r="B35" i="12"/>
  <c r="R48" i="10"/>
  <c r="R47" i="10"/>
  <c r="R46" i="10"/>
  <c r="R45" i="10"/>
  <c r="R44" i="10"/>
  <c r="R43" i="10"/>
  <c r="R42" i="10"/>
  <c r="R41" i="10"/>
  <c r="R40" i="10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F46" i="12" l="1"/>
  <c r="F33" i="12"/>
  <c r="F34" i="12"/>
  <c r="F30" i="12"/>
  <c r="F26" i="12"/>
  <c r="F22" i="12"/>
  <c r="F18" i="12"/>
  <c r="F14" i="12"/>
  <c r="F10" i="12"/>
  <c r="F6" i="12"/>
  <c r="F41" i="12"/>
  <c r="F37" i="12"/>
  <c r="F44" i="12"/>
  <c r="F29" i="12"/>
  <c r="F25" i="12"/>
  <c r="F21" i="12"/>
  <c r="F17" i="12"/>
  <c r="F13" i="12"/>
  <c r="F9" i="12"/>
  <c r="F40" i="12"/>
  <c r="F36" i="12"/>
  <c r="F43" i="12"/>
  <c r="F32" i="12"/>
  <c r="F24" i="12"/>
  <c r="F20" i="12"/>
  <c r="F16" i="12"/>
  <c r="F12" i="12"/>
  <c r="F8" i="12"/>
  <c r="F35" i="12"/>
  <c r="F39" i="12"/>
  <c r="F28" i="12"/>
  <c r="F31" i="12"/>
  <c r="F27" i="12"/>
  <c r="F23" i="12"/>
  <c r="F19" i="12"/>
  <c r="F15" i="12"/>
  <c r="F11" i="12"/>
  <c r="F7" i="12"/>
  <c r="F42" i="12"/>
  <c r="F38" i="12"/>
  <c r="F45" i="12"/>
  <c r="H42" i="12"/>
  <c r="H38" i="12"/>
  <c r="H46" i="12"/>
  <c r="H45" i="12"/>
  <c r="H41" i="12"/>
  <c r="H37" i="12"/>
  <c r="H44" i="12"/>
  <c r="H40" i="12"/>
  <c r="H36" i="12"/>
  <c r="H43" i="12"/>
  <c r="H39" i="12"/>
  <c r="H35" i="12"/>
  <c r="H33" i="12"/>
  <c r="H29" i="12"/>
  <c r="H25" i="12"/>
  <c r="H21" i="12"/>
  <c r="H17" i="12"/>
  <c r="H13" i="12"/>
  <c r="H9" i="12"/>
  <c r="H32" i="12"/>
  <c r="H28" i="12"/>
  <c r="H24" i="12"/>
  <c r="H20" i="12"/>
  <c r="H16" i="12"/>
  <c r="H12" i="12"/>
  <c r="H8" i="12"/>
  <c r="H31" i="12"/>
  <c r="H27" i="12"/>
  <c r="H23" i="12"/>
  <c r="H19" i="12"/>
  <c r="H15" i="12"/>
  <c r="H11" i="12"/>
  <c r="H7" i="12"/>
  <c r="H34" i="12"/>
  <c r="H30" i="12"/>
  <c r="H26" i="12"/>
  <c r="H22" i="12"/>
  <c r="H18" i="12"/>
  <c r="H14" i="12"/>
  <c r="H10" i="12"/>
  <c r="H6" i="12"/>
  <c r="G24" i="12" l="1"/>
  <c r="T40" i="10" l="1"/>
  <c r="G35" i="12" s="1"/>
  <c r="T44" i="10"/>
  <c r="G39" i="12" s="1"/>
  <c r="T48" i="10"/>
  <c r="G43" i="12" s="1"/>
  <c r="T41" i="10"/>
  <c r="G36" i="12" s="1"/>
  <c r="T45" i="10"/>
  <c r="G40" i="12" s="1"/>
  <c r="G44" i="12"/>
  <c r="T42" i="10"/>
  <c r="G37" i="12" s="1"/>
  <c r="T46" i="10"/>
  <c r="G41" i="12" s="1"/>
  <c r="G45" i="12"/>
  <c r="T43" i="10"/>
  <c r="G38" i="12" s="1"/>
  <c r="T47" i="10"/>
  <c r="G42" i="12" s="1"/>
  <c r="G46" i="12"/>
  <c r="J5" i="12"/>
  <c r="U1" i="12" l="1"/>
  <c r="R10" i="10" l="1"/>
  <c r="R11" i="10" l="1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30" i="10"/>
  <c r="R31" i="10"/>
  <c r="R32" i="10"/>
  <c r="R33" i="10"/>
  <c r="R34" i="10"/>
  <c r="R35" i="10"/>
  <c r="R36" i="10"/>
  <c r="R37" i="10"/>
  <c r="R38" i="10"/>
  <c r="R39" i="10"/>
  <c r="P10" i="10"/>
  <c r="S4" i="10" s="1"/>
  <c r="Q10" i="10"/>
  <c r="S6" i="10" s="1"/>
  <c r="S7" i="10" l="1"/>
  <c r="F5" i="10" s="1"/>
  <c r="F2" i="10"/>
  <c r="L5" i="12" l="1"/>
  <c r="R5" i="12"/>
  <c r="K5" i="12"/>
  <c r="I5" i="12"/>
  <c r="E5" i="12"/>
  <c r="D5" i="12"/>
  <c r="C5" i="12"/>
  <c r="B5" i="12"/>
  <c r="F5" i="12" s="1"/>
  <c r="C4" i="10"/>
  <c r="C3" i="10"/>
  <c r="F4" i="10" l="1"/>
  <c r="H5" i="12"/>
  <c r="T39" i="10"/>
  <c r="G34" i="12" s="1"/>
  <c r="T38" i="10"/>
  <c r="G33" i="12" s="1"/>
  <c r="T37" i="10"/>
  <c r="G32" i="12" s="1"/>
  <c r="T36" i="10"/>
  <c r="G31" i="12" s="1"/>
  <c r="T35" i="10"/>
  <c r="G30" i="12" s="1"/>
  <c r="T34" i="10"/>
  <c r="G29" i="12" s="1"/>
  <c r="T33" i="10"/>
  <c r="G28" i="12" s="1"/>
  <c r="T32" i="10"/>
  <c r="G27" i="12" s="1"/>
  <c r="T31" i="10"/>
  <c r="G26" i="12" s="1"/>
  <c r="T30" i="10"/>
  <c r="G25" i="12" s="1"/>
  <c r="T28" i="10"/>
  <c r="G23" i="12" s="1"/>
  <c r="T27" i="10"/>
  <c r="G22" i="12" s="1"/>
  <c r="T26" i="10"/>
  <c r="G21" i="12" s="1"/>
  <c r="T25" i="10"/>
  <c r="G20" i="12" s="1"/>
  <c r="T24" i="10"/>
  <c r="G19" i="12" s="1"/>
  <c r="T23" i="10"/>
  <c r="G18" i="12" s="1"/>
  <c r="T22" i="10"/>
  <c r="G17" i="12" s="1"/>
  <c r="T21" i="10"/>
  <c r="G16" i="12" s="1"/>
  <c r="T20" i="10"/>
  <c r="G15" i="12" s="1"/>
  <c r="T19" i="10"/>
  <c r="G14" i="12" s="1"/>
  <c r="T18" i="10"/>
  <c r="G13" i="12" s="1"/>
  <c r="T17" i="10"/>
  <c r="G12" i="12" s="1"/>
  <c r="T16" i="10"/>
  <c r="G11" i="12" s="1"/>
  <c r="T15" i="10"/>
  <c r="G10" i="12" s="1"/>
  <c r="T14" i="10"/>
  <c r="G9" i="12" s="1"/>
  <c r="T13" i="10"/>
  <c r="G8" i="12" s="1"/>
  <c r="T12" i="10"/>
  <c r="G7" i="12" s="1"/>
  <c r="T11" i="10"/>
  <c r="G6" i="12" s="1"/>
  <c r="T10" i="10"/>
  <c r="G5" i="12" s="1"/>
  <c r="AC5" i="12" l="1"/>
  <c r="AE9" i="12"/>
  <c r="AE8" i="12"/>
  <c r="AE7" i="12"/>
  <c r="AE5" i="12"/>
  <c r="AE6" i="12"/>
  <c r="AE4" i="12"/>
  <c r="AD9" i="12"/>
  <c r="AD8" i="12"/>
  <c r="AD7" i="12"/>
  <c r="AD6" i="12"/>
  <c r="AD5" i="12"/>
  <c r="AC8" i="12"/>
  <c r="AC9" i="12"/>
  <c r="AC6" i="12"/>
  <c r="AC7" i="12"/>
  <c r="AD4" i="12"/>
  <c r="AC4" i="12"/>
  <c r="Q3" i="10"/>
  <c r="Q4" i="10" s="1"/>
  <c r="Q5" i="10" s="1"/>
  <c r="T9" i="10"/>
  <c r="Q50" i="10"/>
  <c r="P50" i="10"/>
  <c r="AD12" i="12" l="1"/>
  <c r="AK2" i="12"/>
  <c r="AA14" i="12"/>
  <c r="A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Luffi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Elige el Club o Asociación de la lista desplegable y aparecerá la Dirección, Población y CP.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Inserta la Fecha con el formato dd-mm-aa</t>
        </r>
      </text>
    </comment>
  </commentList>
</comments>
</file>

<file path=xl/sharedStrings.xml><?xml version="1.0" encoding="utf-8"?>
<sst xmlns="http://schemas.openxmlformats.org/spreadsheetml/2006/main" count="129" uniqueCount="120">
  <si>
    <t>DNI/NIF</t>
  </si>
  <si>
    <t>APELLIDOS</t>
  </si>
  <si>
    <t>NOMBRE</t>
  </si>
  <si>
    <r>
      <t>FECHA</t>
    </r>
    <r>
      <rPr>
        <b/>
        <sz val="9.5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NAC.</t>
    </r>
  </si>
  <si>
    <t>DIRECCION</t>
  </si>
  <si>
    <t>C.P.</t>
  </si>
  <si>
    <t>POBLACION</t>
  </si>
  <si>
    <t>LICENCIA</t>
  </si>
  <si>
    <t>BASICA</t>
  </si>
  <si>
    <t>PLUS</t>
  </si>
  <si>
    <t>A</t>
  </si>
  <si>
    <t>B</t>
  </si>
  <si>
    <r>
      <t>B</t>
    </r>
    <r>
      <rPr>
        <b/>
        <vertAlign val="subscript"/>
        <sz val="9.5"/>
        <color indexed="8"/>
        <rFont val="Arial"/>
        <family val="2"/>
      </rPr>
      <t>1</t>
    </r>
  </si>
  <si>
    <t xml:space="preserve">LISTADO DE FEDERADOS </t>
  </si>
  <si>
    <t xml:space="preserve"> Fecha del informe</t>
  </si>
  <si>
    <t>D.N.I.</t>
  </si>
  <si>
    <t>Nombre</t>
  </si>
  <si>
    <t>Apellidos</t>
  </si>
  <si>
    <t>Categoria</t>
  </si>
  <si>
    <t>Tipo de licencia</t>
  </si>
  <si>
    <t>Entidad Deportiva</t>
  </si>
  <si>
    <t>Dirección</t>
  </si>
  <si>
    <t>Población</t>
  </si>
  <si>
    <t>Mayor</t>
  </si>
  <si>
    <t>Plus A</t>
  </si>
  <si>
    <t>Juvenil</t>
  </si>
  <si>
    <t>Plus B</t>
  </si>
  <si>
    <t xml:space="preserve"> Licencias expedidas desde </t>
  </si>
  <si>
    <t xml:space="preserve"> hasta </t>
  </si>
  <si>
    <t>FECHA:</t>
  </si>
  <si>
    <t>POBLACION:</t>
  </si>
  <si>
    <t>Fecha Nacimiento</t>
  </si>
  <si>
    <t>Fecha Expedición</t>
  </si>
  <si>
    <t>Básica A</t>
  </si>
  <si>
    <t>Básica B</t>
  </si>
  <si>
    <t>Básica B1</t>
  </si>
  <si>
    <t>Plus B1</t>
  </si>
  <si>
    <t>Licencias Básica B1</t>
  </si>
  <si>
    <t>Licencias Plus A</t>
  </si>
  <si>
    <t>Licencias Plus B</t>
  </si>
  <si>
    <t>Licencias Plus B1</t>
  </si>
  <si>
    <t>Licencias Básica A</t>
  </si>
  <si>
    <t>Licencias Básica B</t>
  </si>
  <si>
    <t>Infantil</t>
  </si>
  <si>
    <t>Enviar archivo y justificante del pago a la dirección</t>
  </si>
  <si>
    <t>licencias@espeleocantabria.net</t>
  </si>
  <si>
    <t>Desglose de mis licencias</t>
  </si>
  <si>
    <t>Total a Ingresar ……………….………</t>
  </si>
  <si>
    <t>Texto de errores</t>
  </si>
  <si>
    <t>Códigos de error</t>
  </si>
  <si>
    <t>Speleo Club Cántabro</t>
  </si>
  <si>
    <t>Club de Espeleología La Cambera</t>
  </si>
  <si>
    <t>Sociedad Espeleológica Lenar</t>
  </si>
  <si>
    <t>S. de Act. Espeleo Cantabria</t>
  </si>
  <si>
    <t>Sociedad Espeleológica Burnía</t>
  </si>
  <si>
    <t>Asociación Espeleológica Ramaliega</t>
  </si>
  <si>
    <t>A.D. Espeleo y Montaña Colindres</t>
  </si>
  <si>
    <t>Listado de Grupos Cántabros</t>
  </si>
  <si>
    <t>Santander</t>
  </si>
  <si>
    <t>Colindres</t>
  </si>
  <si>
    <t>Ramales de la Victoria</t>
  </si>
  <si>
    <t>Barrio Villanueva, 134 A</t>
  </si>
  <si>
    <t>Valle de Villlaverde</t>
  </si>
  <si>
    <t>Maliaño</t>
  </si>
  <si>
    <t>Apartado de Correos Nº8</t>
  </si>
  <si>
    <t>Bº La Iglesia, Nº31</t>
  </si>
  <si>
    <t>Ribamontán al Monte (Cubas)</t>
  </si>
  <si>
    <t>C/ Rufino Ruiz Ceballos, Nº9, 7º C</t>
  </si>
  <si>
    <t>Club Cántabro de Exploraciones Subterráneas</t>
  </si>
  <si>
    <t>Santoña</t>
  </si>
  <si>
    <t>SEXO (H/M)</t>
  </si>
  <si>
    <t>C./ Alameda, 4 Bajos</t>
  </si>
  <si>
    <t>C/ Heliodoro Fernández, Nº16, 2ª Planta Casa de los Maestros</t>
  </si>
  <si>
    <t>Colonia de Los Pinares, 7 Bajo B-7</t>
  </si>
  <si>
    <t>C./ Alday Nº1, 1º G</t>
  </si>
  <si>
    <t>Sexo (H/M)</t>
  </si>
  <si>
    <t>H</t>
  </si>
  <si>
    <t>M</t>
  </si>
  <si>
    <t>Margen de fecha</t>
  </si>
  <si>
    <r>
      <rPr>
        <b/>
        <i/>
        <sz val="11"/>
        <rFont val="Calibri"/>
        <family val="2"/>
        <scheme val="minor"/>
      </rPr>
      <t>Enviar el archivo con el nombre</t>
    </r>
    <r>
      <rPr>
        <b/>
        <i/>
        <sz val="12"/>
        <rFont val="Calibri"/>
        <family val="2"/>
        <scheme val="minor"/>
      </rPr>
      <t>:</t>
    </r>
    <r>
      <rPr>
        <b/>
        <sz val="12"/>
        <rFont val="Arial"/>
        <family val="2"/>
      </rPr>
      <t/>
    </r>
  </si>
  <si>
    <t>E-mail</t>
  </si>
  <si>
    <t xml:space="preserve">CLUB O ENTIDAD: </t>
  </si>
  <si>
    <t xml:space="preserve">DOMICILIO CLUB: </t>
  </si>
  <si>
    <t xml:space="preserve"> LICENCIAS_migrupo_01 / 02 /…</t>
  </si>
  <si>
    <t>Cuota de Club*</t>
  </si>
  <si>
    <t>*La cuota de club se debe ingresar por separado por transferencia a la cuenta de la FCE</t>
  </si>
  <si>
    <t>La Cavada</t>
  </si>
  <si>
    <t>Club Deportivo Cota Mínima Cantabria</t>
  </si>
  <si>
    <t>C/ Dos de Mayo, Nº4, 4º A</t>
  </si>
  <si>
    <t>Los Corrales de Buelna</t>
  </si>
  <si>
    <t>Club Deportivo Lábarum</t>
  </si>
  <si>
    <t>Bº Real Sitio, Nº 5</t>
  </si>
  <si>
    <t>Club Deportivo Ozono</t>
  </si>
  <si>
    <t>Avda. Oviedo nº 20 – Bloque K Bajo</t>
  </si>
  <si>
    <t>Solares</t>
  </si>
  <si>
    <t>Club Montaña y Espeleología PROTEUS</t>
  </si>
  <si>
    <t>Bº Calseca, 3</t>
  </si>
  <si>
    <t>Ruesga</t>
  </si>
  <si>
    <t>Espeleo Club Ábrigu</t>
  </si>
  <si>
    <t>Urb. Ría del Pas, 210</t>
  </si>
  <si>
    <t>Boo de Piélagos</t>
  </si>
  <si>
    <t>G.E. Deportes Espeleo</t>
  </si>
  <si>
    <t>Barrio el Mazo, Nº14</t>
  </si>
  <si>
    <t>G.E.S. del C.A. Tajahierro</t>
  </si>
  <si>
    <t>C./ Rubio Nº2, 2º Izda.</t>
  </si>
  <si>
    <t>Grupo de Espeleología La Lastrilla</t>
  </si>
  <si>
    <t>Apartado de Correos Nº55</t>
  </si>
  <si>
    <t>Castro Urdiales</t>
  </si>
  <si>
    <t>Grupo de Espeleología Pistruellos</t>
  </si>
  <si>
    <t>C/ General Dávila, Nº131, Nº3, 2º Izda.</t>
  </si>
  <si>
    <t>A.E.M. Trasmiera</t>
  </si>
  <si>
    <t>Infantiles (hasta 13 años)</t>
  </si>
  <si>
    <t>Juveniles (14 a 17 años)</t>
  </si>
  <si>
    <t>Total federados</t>
  </si>
  <si>
    <t>Mayores   (&gt; 18 años)</t>
  </si>
  <si>
    <t>Firma y Sello del Club</t>
  </si>
  <si>
    <t>Bo Las Mazas 1E, Liencres</t>
  </si>
  <si>
    <t>Piélagos</t>
  </si>
  <si>
    <t>ES82 2103 7143 8500 3006 2620</t>
  </si>
  <si>
    <t>Ingresar en Unicaja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</si>
</sst>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 &quot;de&quot;\ mmmm\ &quot;de&quot;\ yyyy;@"/>
    <numFmt numFmtId="165" formatCode="0;\-0;;@"/>
    <numFmt numFmtId="166" formatCode="#,##0\ &quot;€&quot;"/>
    <numFmt numFmtId="167" formatCode="00000"/>
  </numFmts>
  <fonts count="39" x14ac:knownFonts="1">
    <font>
      <sz val="10"/>
      <name val="Arial"/>
    </font>
    <font>
      <b/>
      <sz val="9"/>
      <color indexed="8"/>
      <name val="Arial"/>
      <family val="2"/>
    </font>
    <font>
      <b/>
      <sz val="9.5"/>
      <color indexed="8"/>
      <name val="Arial"/>
      <family val="2"/>
    </font>
    <font>
      <b/>
      <sz val="7.5"/>
      <color indexed="8"/>
      <name val="Arial"/>
      <family val="2"/>
    </font>
    <font>
      <b/>
      <sz val="9.5"/>
      <name val="Times New Roman"/>
      <family val="1"/>
    </font>
    <font>
      <b/>
      <vertAlign val="subscript"/>
      <sz val="9.5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10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4"/>
      <name val="Arial"/>
      <family val="2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8"/>
      <color rgb="FFFF0000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i/>
      <sz val="14"/>
      <name val="Calibri"/>
      <family val="2"/>
    </font>
    <font>
      <b/>
      <i/>
      <sz val="14"/>
      <color theme="3"/>
      <name val="Calibri"/>
      <family val="2"/>
    </font>
    <font>
      <sz val="14"/>
      <color theme="3"/>
      <name val="Arial"/>
      <family val="2"/>
    </font>
    <font>
      <sz val="10"/>
      <color theme="3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9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6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4" fontId="6" fillId="0" borderId="4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3" borderId="12" xfId="0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horizontal="left" vertical="center" indent="1"/>
    </xf>
    <xf numFmtId="166" fontId="8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 indent="1"/>
    </xf>
    <xf numFmtId="14" fontId="8" fillId="0" borderId="1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1" fontId="2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right" vertical="center"/>
    </xf>
    <xf numFmtId="0" fontId="0" fillId="0" borderId="25" xfId="0" applyBorder="1"/>
    <xf numFmtId="166" fontId="11" fillId="0" borderId="0" xfId="0" applyNumberFormat="1" applyFont="1" applyAlignment="1">
      <alignment horizontal="left" vertical="center"/>
    </xf>
    <xf numFmtId="166" fontId="11" fillId="0" borderId="5" xfId="0" applyNumberFormat="1" applyFont="1" applyBorder="1" applyAlignment="1">
      <alignment horizontal="left" vertic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66" fontId="2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2" fillId="0" borderId="0" xfId="0" applyFont="1"/>
    <xf numFmtId="165" fontId="23" fillId="0" borderId="0" xfId="0" applyNumberFormat="1" applyFont="1" applyAlignment="1" applyProtection="1">
      <alignment vertical="center"/>
      <protection hidden="1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1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/>
    </xf>
    <xf numFmtId="0" fontId="27" fillId="0" borderId="5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167" fontId="32" fillId="0" borderId="0" xfId="0" applyNumberFormat="1" applyFont="1" applyAlignment="1">
      <alignment horizontal="center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horizontal="left" vertical="center"/>
      <protection locked="0"/>
    </xf>
    <xf numFmtId="14" fontId="34" fillId="0" borderId="5" xfId="0" applyNumberFormat="1" applyFont="1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left" vertical="center"/>
      <protection locked="0"/>
    </xf>
    <xf numFmtId="0" fontId="34" fillId="0" borderId="16" xfId="0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14" fontId="34" fillId="0" borderId="0" xfId="0" applyNumberFormat="1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14" fontId="6" fillId="4" borderId="6" xfId="1" applyNumberFormat="1" applyFont="1" applyFill="1" applyBorder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164" fontId="32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165" fontId="2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1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vertical="center"/>
    </xf>
    <xf numFmtId="0" fontId="33" fillId="0" borderId="0" xfId="0" applyFont="1"/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top"/>
    </xf>
    <xf numFmtId="0" fontId="8" fillId="0" borderId="14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165" fontId="16" fillId="0" borderId="19" xfId="1" applyNumberFormat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37" fillId="0" borderId="10" xfId="3" applyFon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4" fontId="10" fillId="0" borderId="9" xfId="1" applyNumberFormat="1" applyFont="1" applyBorder="1" applyAlignment="1">
      <alignment horizontal="center" vertical="center" wrapText="1"/>
    </xf>
    <xf numFmtId="14" fontId="10" fillId="0" borderId="7" xfId="1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peleocantabria.ne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ec-espeleo.com" TargetMode="External"/><Relationship Id="rId4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114299</xdr:colOff>
      <xdr:row>0</xdr:row>
      <xdr:rowOff>446087</xdr:rowOff>
    </xdr:from>
    <xdr:to>
      <xdr:col>14</xdr:col>
      <xdr:colOff>1037206</xdr:colOff>
      <xdr:row>0</xdr:row>
      <xdr:rowOff>1219200</xdr:rowOff>
    </xdr:to>
    <xdr:pic>
      <xdr:nvPicPr>
        <xdr:cNvPr id="1029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2399" y="441325"/>
          <a:ext cx="2002529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723900</xdr:colOff>
      <xdr:row>0</xdr:row>
      <xdr:rowOff>0</xdr:rowOff>
    </xdr:from>
    <xdr:to>
      <xdr:col>2</xdr:col>
      <xdr:colOff>2115893</xdr:colOff>
      <xdr:row>0</xdr:row>
      <xdr:rowOff>1621155</xdr:rowOff>
    </xdr:to>
    <xdr:pic>
      <xdr:nvPicPr>
        <xdr:cNvPr id="2" name="Image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109D9D-0356-284C-AAD1-1475E812D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3900" y="0"/>
          <a:ext cx="4876800" cy="163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icencias@espeleocantabri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A402"/>
  <sheetViews>
    <sheetView showGridLines="0" tabSelected="1" zoomScale="84" zoomScaleNormal="84" workbookViewId="0">
      <selection activeCell="C5" sqref="C5"/>
    </sheetView>
  </sheetViews>
  <sheetFormatPr baseColWidth="10" defaultColWidth="10.73046875" defaultRowHeight="13.15" x14ac:dyDescent="0.35"/>
  <cols>
    <col min="1" max="1" width="11.1328125" style="12" customWidth="1"/>
    <col min="2" max="2" width="34" style="12" customWidth="1"/>
    <col min="3" max="3" width="46.73046875" customWidth="1"/>
    <col min="4" max="4" width="11.265625" style="12" customWidth="1"/>
    <col min="5" max="5" width="7.59765625" style="12" customWidth="1"/>
    <col min="6" max="6" width="52.59765625" style="12" customWidth="1"/>
    <col min="7" max="7" width="11.73046875" style="44" customWidth="1"/>
    <col min="8" max="8" width="17.73046875" customWidth="1"/>
    <col min="9" max="14" width="3.265625" style="12" customWidth="1"/>
    <col min="15" max="15" width="51.59765625" style="42" customWidth="1"/>
    <col min="16" max="19" width="21.86328125" hidden="1" customWidth="1"/>
    <col min="20" max="20" width="21.86328125" style="20" hidden="1" customWidth="1"/>
    <col min="21" max="23" width="21.86328125" hidden="1" customWidth="1"/>
    <col min="24" max="24" width="21.86328125" style="12" hidden="1" customWidth="1"/>
    <col min="25" max="25" width="21.86328125" hidden="1" customWidth="1"/>
    <col min="26" max="26" width="18.53125" hidden="1" customWidth="1"/>
    <col min="27" max="27" width="12.59765625" hidden="1" customWidth="1"/>
    <col min="28" max="28" width="0" hidden="1" customWidth="1"/>
  </cols>
  <sheetData>
    <row r="1" spans="1:21" ht="130.15" customHeight="1" x14ac:dyDescent="0.4">
      <c r="A1" s="88"/>
      <c r="B1" s="89"/>
      <c r="C1" s="49"/>
      <c r="D1" s="84">
        <v>2023</v>
      </c>
      <c r="E1" s="84"/>
      <c r="F1" s="50" t="s">
        <v>115</v>
      </c>
      <c r="G1" s="45"/>
      <c r="H1" s="90"/>
      <c r="I1" s="90"/>
      <c r="J1" s="90"/>
      <c r="K1" s="90"/>
      <c r="L1" s="90"/>
      <c r="M1" s="90"/>
      <c r="N1" s="90"/>
      <c r="O1" s="91"/>
    </row>
    <row r="2" spans="1:21" ht="21" customHeight="1" x14ac:dyDescent="0.4">
      <c r="A2" s="29"/>
      <c r="B2" s="19" t="s">
        <v>81</v>
      </c>
      <c r="C2" s="92"/>
      <c r="D2" s="92"/>
      <c r="E2" s="34"/>
      <c r="F2" s="74" t="str">
        <f ca="1">IF(ISBLANK(A10),"",IF(CELL("contenido",S4)&lt;&gt;"",CELL("contenido",S4),CELL("contenido",S6)))</f>
        <v/>
      </c>
      <c r="G2" s="74"/>
      <c r="H2" s="74"/>
      <c r="O2" s="41"/>
      <c r="Q2" s="21" t="s">
        <v>78</v>
      </c>
      <c r="R2" s="21" t="s">
        <v>75</v>
      </c>
      <c r="S2" s="70" t="s">
        <v>48</v>
      </c>
      <c r="T2" s="70"/>
      <c r="U2" s="70"/>
    </row>
    <row r="3" spans="1:21" ht="21" customHeight="1" x14ac:dyDescent="0.45">
      <c r="A3" s="29"/>
      <c r="B3" s="19" t="s">
        <v>82</v>
      </c>
      <c r="C3" s="93" t="str">
        <f>IF(C2="","",LOOKUP(C2,V26:V44,W26:W44))</f>
        <v/>
      </c>
      <c r="D3" s="94"/>
      <c r="E3" s="35"/>
      <c r="G3" s="12"/>
      <c r="I3" s="40"/>
      <c r="J3" s="40"/>
      <c r="O3" s="41"/>
      <c r="Q3" s="22">
        <f ca="1">TODAY()</f>
        <v>44913</v>
      </c>
      <c r="R3" s="59" t="s">
        <v>76</v>
      </c>
      <c r="T3"/>
    </row>
    <row r="4" spans="1:21" ht="21" customHeight="1" x14ac:dyDescent="0.55000000000000004">
      <c r="A4" s="30"/>
      <c r="B4" s="19" t="s">
        <v>30</v>
      </c>
      <c r="C4" s="51" t="str">
        <f>IF(C2="","",LOOKUP(C2,V26:V44,Y26:Y44))</f>
        <v/>
      </c>
      <c r="D4" s="52" t="str">
        <f>IF(C2="","",LOOKUP(C2,V26:V44,X26:X44))</f>
        <v/>
      </c>
      <c r="E4" s="35"/>
      <c r="F4" s="74" t="str">
        <f>IF(OR(C2="",C3="",C4="",D4="",C5=""),"Termina de rellenar la Cabecera","")</f>
        <v>Termina de rellenar la Cabecera</v>
      </c>
      <c r="G4" s="74"/>
      <c r="H4" s="74"/>
      <c r="I4" s="40"/>
      <c r="J4" s="40"/>
      <c r="O4" s="41"/>
      <c r="Q4" s="22">
        <f ca="1">Q3-C5</f>
        <v>44913</v>
      </c>
      <c r="R4" s="59" t="s">
        <v>77</v>
      </c>
      <c r="S4" s="69" t="str">
        <f>IF(SUM(P10:P48)="","",IF(SUM(P10:P48)&gt;=1,"Introduce una sola opción",""))</f>
        <v/>
      </c>
      <c r="T4" s="69"/>
      <c r="U4" s="69"/>
    </row>
    <row r="5" spans="1:21" ht="21" customHeight="1" x14ac:dyDescent="0.35">
      <c r="A5" s="31"/>
      <c r="B5" s="19" t="s">
        <v>29</v>
      </c>
      <c r="C5" s="66"/>
      <c r="D5"/>
      <c r="E5"/>
      <c r="F5" s="74" t="str">
        <f>S7</f>
        <v/>
      </c>
      <c r="G5" s="74"/>
      <c r="H5" s="74"/>
      <c r="I5" s="74"/>
      <c r="J5" s="74"/>
      <c r="O5" s="41"/>
      <c r="Q5">
        <f ca="1">IF((Q4&gt;15),1,"")</f>
        <v>1</v>
      </c>
      <c r="S5" s="69"/>
      <c r="T5" s="69"/>
      <c r="U5" s="69"/>
    </row>
    <row r="6" spans="1:21" ht="22.9" customHeight="1" x14ac:dyDescent="0.35">
      <c r="A6" s="81" t="str">
        <f ca="1">IF(AND(Q5=1,Q6=1),"Actualiza la fecha de la Cabecera","")</f>
        <v/>
      </c>
      <c r="B6" s="82"/>
      <c r="C6" s="82"/>
      <c r="D6" s="37"/>
      <c r="E6" s="37"/>
      <c r="F6" s="74"/>
      <c r="G6" s="74"/>
      <c r="H6" s="74"/>
      <c r="I6" s="74"/>
      <c r="J6" s="74"/>
      <c r="O6" s="41"/>
      <c r="Q6">
        <f>IF((A10=""),0,1)</f>
        <v>0</v>
      </c>
      <c r="S6" s="75" t="str">
        <f>IF(SUM(Q10:Q48)="","",IF(SUM(Q10:Q48)&gt;=1,"Has marcado varias opciones",""))</f>
        <v/>
      </c>
      <c r="T6" s="75"/>
      <c r="U6" s="75"/>
    </row>
    <row r="7" spans="1:21" ht="12.75" customHeight="1" x14ac:dyDescent="0.35">
      <c r="A7" s="85" t="s">
        <v>0</v>
      </c>
      <c r="B7" s="78" t="s">
        <v>2</v>
      </c>
      <c r="C7" s="78" t="s">
        <v>1</v>
      </c>
      <c r="D7" s="77" t="s">
        <v>3</v>
      </c>
      <c r="E7" s="77" t="s">
        <v>70</v>
      </c>
      <c r="F7" s="83" t="s">
        <v>4</v>
      </c>
      <c r="G7" s="77" t="s">
        <v>5</v>
      </c>
      <c r="H7" s="76" t="s">
        <v>6</v>
      </c>
      <c r="I7" s="71" t="s">
        <v>7</v>
      </c>
      <c r="J7" s="71"/>
      <c r="K7" s="71"/>
      <c r="L7" s="71"/>
      <c r="M7" s="71"/>
      <c r="N7" s="71"/>
      <c r="O7" s="72" t="s">
        <v>80</v>
      </c>
      <c r="S7" s="75" t="str">
        <f>IF(SUM(R10:R48)="","",IF(SUM(R10:R48)&lt;&gt;0,"Introduce la Fecha de Nacimiento",""))</f>
        <v/>
      </c>
      <c r="T7" s="75"/>
      <c r="U7" s="75"/>
    </row>
    <row r="8" spans="1:21" ht="12.75" customHeight="1" x14ac:dyDescent="0.35">
      <c r="A8" s="86"/>
      <c r="B8" s="79"/>
      <c r="C8" s="79"/>
      <c r="D8" s="77"/>
      <c r="E8" s="77"/>
      <c r="F8" s="83"/>
      <c r="G8" s="77"/>
      <c r="H8" s="76"/>
      <c r="I8" s="71" t="s">
        <v>8</v>
      </c>
      <c r="J8" s="71"/>
      <c r="K8" s="71"/>
      <c r="L8" s="71" t="s">
        <v>9</v>
      </c>
      <c r="M8" s="71"/>
      <c r="N8" s="71"/>
      <c r="O8" s="73"/>
      <c r="S8" s="75"/>
      <c r="T8" s="75"/>
      <c r="U8" s="75"/>
    </row>
    <row r="9" spans="1:21" ht="13.15" customHeight="1" x14ac:dyDescent="0.4">
      <c r="A9" s="87"/>
      <c r="B9" s="80"/>
      <c r="C9" s="80"/>
      <c r="D9" s="77"/>
      <c r="E9" s="77"/>
      <c r="F9" s="83"/>
      <c r="G9" s="77"/>
      <c r="H9" s="76"/>
      <c r="I9" s="38" t="s">
        <v>10</v>
      </c>
      <c r="J9" s="38" t="s">
        <v>11</v>
      </c>
      <c r="K9" s="38" t="s">
        <v>12</v>
      </c>
      <c r="L9" s="38" t="s">
        <v>10</v>
      </c>
      <c r="M9" s="38" t="s">
        <v>11</v>
      </c>
      <c r="N9" s="38" t="s">
        <v>12</v>
      </c>
      <c r="O9" s="73"/>
      <c r="P9" s="70" t="s">
        <v>49</v>
      </c>
      <c r="Q9" s="70"/>
      <c r="R9" s="70"/>
      <c r="T9" s="27" t="str">
        <f>IF((D26=""),"",DATEDIF(D26,C5,"Y"))</f>
        <v/>
      </c>
    </row>
    <row r="10" spans="1:21" ht="21" customHeight="1" x14ac:dyDescent="0.35">
      <c r="A10" s="53"/>
      <c r="B10" s="54"/>
      <c r="C10" s="54"/>
      <c r="D10" s="55"/>
      <c r="E10" s="56"/>
      <c r="F10" s="57"/>
      <c r="G10" s="56"/>
      <c r="H10" s="56"/>
      <c r="I10" s="56"/>
      <c r="J10" s="56"/>
      <c r="K10" s="56"/>
      <c r="L10" s="56"/>
      <c r="M10" s="56"/>
      <c r="N10" s="56"/>
      <c r="O10" s="58"/>
      <c r="P10" s="24" t="str">
        <f t="shared" ref="P10:P48" si="0">IF(A10="","",IF(COUNTA(I10:N10)=0,1,""))</f>
        <v/>
      </c>
      <c r="Q10" s="24" t="str">
        <f t="shared" ref="Q10:Q48" si="1">IF(A10="","",IF(COUNTA(I10:N10)&gt;1,1,""))</f>
        <v/>
      </c>
      <c r="R10" s="24" t="str">
        <f>IF(OR(ISBLANK(A10),ISBLANK(B10),ISBLANK(C10)),"",IF(ISBLANK(D10),1,""))</f>
        <v/>
      </c>
      <c r="T10" s="27" t="str">
        <f>IF((D10=""),"",DATEDIF(D10,$C$5,"Y"))</f>
        <v/>
      </c>
    </row>
    <row r="11" spans="1:21" ht="21" customHeight="1" x14ac:dyDescent="0.35">
      <c r="A11" s="53"/>
      <c r="B11" s="54"/>
      <c r="C11" s="54"/>
      <c r="D11" s="55"/>
      <c r="E11" s="56"/>
      <c r="F11" s="57"/>
      <c r="G11" s="56"/>
      <c r="H11" s="56"/>
      <c r="I11" s="56"/>
      <c r="J11" s="56"/>
      <c r="K11" s="56"/>
      <c r="L11" s="56"/>
      <c r="M11" s="56"/>
      <c r="N11" s="56"/>
      <c r="O11" s="58"/>
      <c r="P11" s="24" t="str">
        <f t="shared" si="0"/>
        <v/>
      </c>
      <c r="Q11" s="24" t="str">
        <f t="shared" si="1"/>
        <v/>
      </c>
      <c r="R11" s="24" t="str">
        <f>IF(OR(ISBLANK(A11),ISBLANK(B11),ISBLANK(#REF!)),"",IF(ISBLANK(D11),1,""))</f>
        <v/>
      </c>
      <c r="T11" s="27" t="str">
        <f t="shared" ref="T11:T48" si="2">IF((D11=""),"",DATEDIF(D11,$C$5,"Y"))</f>
        <v/>
      </c>
    </row>
    <row r="12" spans="1:21" ht="21" customHeight="1" x14ac:dyDescent="0.35">
      <c r="A12" s="53"/>
      <c r="B12" s="54"/>
      <c r="C12" s="54"/>
      <c r="D12" s="55"/>
      <c r="E12" s="56"/>
      <c r="F12" s="57"/>
      <c r="G12" s="56"/>
      <c r="H12" s="56"/>
      <c r="I12" s="56"/>
      <c r="J12" s="56"/>
      <c r="K12" s="56"/>
      <c r="L12" s="56"/>
      <c r="M12" s="56"/>
      <c r="N12" s="56"/>
      <c r="O12" s="58"/>
      <c r="P12" s="24" t="str">
        <f t="shared" si="0"/>
        <v/>
      </c>
      <c r="Q12" s="24" t="str">
        <f t="shared" si="1"/>
        <v/>
      </c>
      <c r="R12" s="24" t="str">
        <f>IF(OR(ISBLANK(A12),ISBLANK(B12),ISBLANK(#REF!)),"",IF(ISBLANK(D12),1,""))</f>
        <v/>
      </c>
      <c r="T12" s="27" t="str">
        <f t="shared" si="2"/>
        <v/>
      </c>
    </row>
    <row r="13" spans="1:21" ht="21" customHeight="1" x14ac:dyDescent="0.35">
      <c r="A13" s="53"/>
      <c r="B13" s="54"/>
      <c r="C13" s="54"/>
      <c r="D13" s="55"/>
      <c r="E13" s="56"/>
      <c r="F13" s="57"/>
      <c r="G13" s="56"/>
      <c r="H13" s="56"/>
      <c r="I13" s="56"/>
      <c r="J13" s="56"/>
      <c r="K13" s="56"/>
      <c r="L13" s="56"/>
      <c r="M13" s="56"/>
      <c r="N13" s="56"/>
      <c r="O13" s="58"/>
      <c r="P13" s="24" t="str">
        <f t="shared" si="0"/>
        <v/>
      </c>
      <c r="Q13" s="24" t="str">
        <f t="shared" si="1"/>
        <v/>
      </c>
      <c r="R13" s="24" t="str">
        <f>IF(OR(ISBLANK(A13),ISBLANK(B13),ISBLANK(#REF!)),"",IF(ISBLANK(D13),1,""))</f>
        <v/>
      </c>
      <c r="T13" s="27" t="str">
        <f t="shared" si="2"/>
        <v/>
      </c>
    </row>
    <row r="14" spans="1:21" ht="21" customHeight="1" x14ac:dyDescent="0.35">
      <c r="A14" s="53"/>
      <c r="B14" s="54"/>
      <c r="C14" s="54"/>
      <c r="D14" s="55"/>
      <c r="E14" s="56"/>
      <c r="F14" s="57"/>
      <c r="G14" s="56"/>
      <c r="H14" s="56"/>
      <c r="I14" s="56"/>
      <c r="J14" s="56"/>
      <c r="K14" s="56"/>
      <c r="L14" s="56"/>
      <c r="M14" s="56"/>
      <c r="N14" s="56"/>
      <c r="O14" s="58"/>
      <c r="P14" s="24" t="str">
        <f t="shared" si="0"/>
        <v/>
      </c>
      <c r="Q14" s="24" t="str">
        <f t="shared" si="1"/>
        <v/>
      </c>
      <c r="R14" s="24" t="str">
        <f>IF(OR(ISBLANK(A14),ISBLANK(B14),ISBLANK(#REF!)),"",IF(ISBLANK(D14),1,""))</f>
        <v/>
      </c>
      <c r="T14" s="27" t="str">
        <f t="shared" si="2"/>
        <v/>
      </c>
    </row>
    <row r="15" spans="1:21" ht="21" customHeight="1" x14ac:dyDescent="0.35">
      <c r="A15" s="53"/>
      <c r="B15" s="54"/>
      <c r="C15" s="54"/>
      <c r="D15" s="55"/>
      <c r="E15" s="56"/>
      <c r="F15" s="57"/>
      <c r="G15" s="56"/>
      <c r="H15" s="56"/>
      <c r="I15" s="56"/>
      <c r="J15" s="56"/>
      <c r="K15" s="56"/>
      <c r="L15" s="56"/>
      <c r="M15" s="56"/>
      <c r="N15" s="56"/>
      <c r="O15" s="58"/>
      <c r="P15" s="24" t="str">
        <f t="shared" si="0"/>
        <v/>
      </c>
      <c r="Q15" s="24" t="str">
        <f t="shared" si="1"/>
        <v/>
      </c>
      <c r="R15" s="24" t="str">
        <f>IF(OR(ISBLANK(A15),ISBLANK(B15),ISBLANK(#REF!)),"",IF(ISBLANK(D15),1,""))</f>
        <v/>
      </c>
      <c r="T15" s="27" t="str">
        <f t="shared" si="2"/>
        <v/>
      </c>
    </row>
    <row r="16" spans="1:21" ht="21" customHeight="1" x14ac:dyDescent="0.35">
      <c r="A16" s="53"/>
      <c r="B16" s="54"/>
      <c r="C16" s="54"/>
      <c r="D16" s="55"/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8"/>
      <c r="P16" s="24" t="str">
        <f t="shared" si="0"/>
        <v/>
      </c>
      <c r="Q16" s="24" t="str">
        <f t="shared" si="1"/>
        <v/>
      </c>
      <c r="R16" s="24" t="str">
        <f>IF(OR(ISBLANK(A16),ISBLANK(B16),ISBLANK(#REF!)),"",IF(ISBLANK(D16),1,""))</f>
        <v/>
      </c>
      <c r="T16" s="27" t="str">
        <f t="shared" si="2"/>
        <v/>
      </c>
    </row>
    <row r="17" spans="1:25" ht="21" customHeight="1" x14ac:dyDescent="0.35">
      <c r="A17" s="53"/>
      <c r="B17" s="54"/>
      <c r="C17" s="54"/>
      <c r="D17" s="55"/>
      <c r="E17" s="56"/>
      <c r="F17" s="57"/>
      <c r="G17" s="56"/>
      <c r="H17" s="56"/>
      <c r="I17" s="56"/>
      <c r="J17" s="56"/>
      <c r="K17" s="56"/>
      <c r="L17" s="56"/>
      <c r="M17" s="56"/>
      <c r="N17" s="56"/>
      <c r="O17" s="58"/>
      <c r="P17" s="24" t="str">
        <f t="shared" si="0"/>
        <v/>
      </c>
      <c r="Q17" s="24" t="str">
        <f t="shared" si="1"/>
        <v/>
      </c>
      <c r="R17" s="24" t="str">
        <f>IF(OR(ISBLANK(A17),ISBLANK(B17),ISBLANK(#REF!)),"",IF(ISBLANK(D17),1,""))</f>
        <v/>
      </c>
      <c r="T17" s="27" t="str">
        <f t="shared" si="2"/>
        <v/>
      </c>
    </row>
    <row r="18" spans="1:25" ht="21" customHeight="1" x14ac:dyDescent="0.35">
      <c r="A18" s="53"/>
      <c r="B18" s="54"/>
      <c r="C18" s="54"/>
      <c r="D18" s="55"/>
      <c r="E18" s="56"/>
      <c r="F18" s="57"/>
      <c r="G18" s="56"/>
      <c r="H18" s="56"/>
      <c r="I18" s="56"/>
      <c r="J18" s="56"/>
      <c r="K18" s="56"/>
      <c r="L18" s="56"/>
      <c r="M18" s="56"/>
      <c r="N18" s="56"/>
      <c r="O18" s="58"/>
      <c r="P18" s="24" t="str">
        <f t="shared" si="0"/>
        <v/>
      </c>
      <c r="Q18" s="24" t="str">
        <f t="shared" si="1"/>
        <v/>
      </c>
      <c r="R18" s="24" t="str">
        <f>IF(OR(ISBLANK(A18),ISBLANK(B18),ISBLANK(#REF!)),"",IF(ISBLANK(D18),1,""))</f>
        <v/>
      </c>
      <c r="T18" s="27" t="str">
        <f t="shared" si="2"/>
        <v/>
      </c>
    </row>
    <row r="19" spans="1:25" ht="21" customHeight="1" x14ac:dyDescent="0.35">
      <c r="A19" s="53"/>
      <c r="B19" s="54"/>
      <c r="C19" s="54"/>
      <c r="D19" s="55"/>
      <c r="E19" s="56"/>
      <c r="F19" s="57"/>
      <c r="G19" s="56"/>
      <c r="H19" s="56"/>
      <c r="I19" s="56"/>
      <c r="J19" s="56"/>
      <c r="K19" s="56"/>
      <c r="L19" s="56"/>
      <c r="M19" s="56"/>
      <c r="N19" s="56"/>
      <c r="O19" s="58"/>
      <c r="P19" s="24" t="str">
        <f t="shared" si="0"/>
        <v/>
      </c>
      <c r="Q19" s="24" t="str">
        <f t="shared" si="1"/>
        <v/>
      </c>
      <c r="R19" s="24" t="str">
        <f>IF(OR(ISBLANK(A19),ISBLANK(B19),ISBLANK(#REF!)),"",IF(ISBLANK(D19),1,""))</f>
        <v/>
      </c>
      <c r="T19" s="27" t="str">
        <f t="shared" si="2"/>
        <v/>
      </c>
    </row>
    <row r="20" spans="1:25" ht="21" customHeight="1" x14ac:dyDescent="0.35">
      <c r="A20" s="53"/>
      <c r="B20" s="54"/>
      <c r="C20" s="54"/>
      <c r="D20" s="55"/>
      <c r="E20" s="56"/>
      <c r="F20" s="57"/>
      <c r="G20" s="56"/>
      <c r="H20" s="56"/>
      <c r="I20" s="56"/>
      <c r="J20" s="56"/>
      <c r="K20" s="56"/>
      <c r="L20" s="56"/>
      <c r="M20" s="56"/>
      <c r="N20" s="56"/>
      <c r="O20" s="58"/>
      <c r="P20" s="24" t="str">
        <f t="shared" si="0"/>
        <v/>
      </c>
      <c r="Q20" s="24" t="str">
        <f t="shared" si="1"/>
        <v/>
      </c>
      <c r="R20" s="24" t="str">
        <f>IF(OR(ISBLANK(A20),ISBLANK(B20),ISBLANK(#REF!)),"",IF(ISBLANK(D20),1,""))</f>
        <v/>
      </c>
      <c r="T20" s="27" t="str">
        <f t="shared" si="2"/>
        <v/>
      </c>
    </row>
    <row r="21" spans="1:25" ht="21" customHeight="1" x14ac:dyDescent="0.35">
      <c r="A21" s="53"/>
      <c r="B21" s="54"/>
      <c r="C21" s="54"/>
      <c r="D21" s="55"/>
      <c r="E21" s="56"/>
      <c r="F21" s="57"/>
      <c r="G21" s="56"/>
      <c r="H21" s="56"/>
      <c r="I21" s="56"/>
      <c r="J21" s="56"/>
      <c r="K21" s="56"/>
      <c r="L21" s="56"/>
      <c r="M21" s="56"/>
      <c r="N21" s="56"/>
      <c r="O21" s="58"/>
      <c r="P21" s="24" t="str">
        <f t="shared" si="0"/>
        <v/>
      </c>
      <c r="Q21" s="24" t="str">
        <f t="shared" si="1"/>
        <v/>
      </c>
      <c r="R21" s="24" t="str">
        <f>IF(OR(ISBLANK(A21),ISBLANK(B21),ISBLANK(#REF!)),"",IF(ISBLANK(D21),1,""))</f>
        <v/>
      </c>
      <c r="T21" s="27" t="str">
        <f t="shared" si="2"/>
        <v/>
      </c>
    </row>
    <row r="22" spans="1:25" ht="21" customHeight="1" x14ac:dyDescent="0.35">
      <c r="A22" s="53"/>
      <c r="B22" s="54"/>
      <c r="C22" s="54"/>
      <c r="D22" s="55"/>
      <c r="E22" s="56"/>
      <c r="F22" s="57"/>
      <c r="G22" s="56"/>
      <c r="H22" s="56"/>
      <c r="I22" s="56"/>
      <c r="J22" s="56"/>
      <c r="K22" s="56"/>
      <c r="L22" s="56"/>
      <c r="M22" s="56"/>
      <c r="N22" s="56"/>
      <c r="O22" s="58"/>
      <c r="P22" s="24" t="str">
        <f t="shared" si="0"/>
        <v/>
      </c>
      <c r="Q22" s="24" t="str">
        <f t="shared" si="1"/>
        <v/>
      </c>
      <c r="R22" s="24" t="str">
        <f>IF(OR(ISBLANK(A22),ISBLANK(B22),ISBLANK(#REF!)),"",IF(ISBLANK(D22),1,""))</f>
        <v/>
      </c>
      <c r="T22" s="27" t="str">
        <f t="shared" si="2"/>
        <v/>
      </c>
    </row>
    <row r="23" spans="1:25" ht="21" customHeight="1" x14ac:dyDescent="0.35">
      <c r="A23" s="53"/>
      <c r="B23" s="54"/>
      <c r="C23" s="54"/>
      <c r="D23" s="55"/>
      <c r="E23" s="56"/>
      <c r="F23" s="57"/>
      <c r="G23" s="56"/>
      <c r="H23" s="56"/>
      <c r="I23" s="56"/>
      <c r="J23" s="56"/>
      <c r="K23" s="56"/>
      <c r="L23" s="56"/>
      <c r="M23" s="56"/>
      <c r="N23" s="56"/>
      <c r="O23" s="58"/>
      <c r="P23" s="24" t="str">
        <f t="shared" si="0"/>
        <v/>
      </c>
      <c r="Q23" s="24" t="str">
        <f t="shared" si="1"/>
        <v/>
      </c>
      <c r="R23" s="24" t="str">
        <f>IF(OR(ISBLANK(A23),ISBLANK(B23),ISBLANK(#REF!)),"",IF(ISBLANK(D23),1,""))</f>
        <v/>
      </c>
      <c r="T23" s="27" t="str">
        <f t="shared" si="2"/>
        <v/>
      </c>
    </row>
    <row r="24" spans="1:25" ht="21" customHeight="1" x14ac:dyDescent="0.35">
      <c r="A24" s="53"/>
      <c r="B24" s="54"/>
      <c r="C24" s="54"/>
      <c r="D24" s="55"/>
      <c r="E24" s="56"/>
      <c r="F24" s="57"/>
      <c r="G24" s="56"/>
      <c r="H24" s="56"/>
      <c r="I24" s="56"/>
      <c r="J24" s="56"/>
      <c r="K24" s="56"/>
      <c r="L24" s="56"/>
      <c r="M24" s="56"/>
      <c r="N24" s="56"/>
      <c r="O24" s="58"/>
      <c r="P24" s="24" t="str">
        <f t="shared" si="0"/>
        <v/>
      </c>
      <c r="Q24" s="24" t="str">
        <f t="shared" si="1"/>
        <v/>
      </c>
      <c r="R24" s="24" t="str">
        <f>IF(OR(ISBLANK(A24),ISBLANK(B24),ISBLANK(#REF!)),"",IF(ISBLANK(D24),1,""))</f>
        <v/>
      </c>
      <c r="S24" s="39"/>
      <c r="T24" s="27" t="str">
        <f t="shared" si="2"/>
        <v/>
      </c>
      <c r="V24" s="21" t="s">
        <v>57</v>
      </c>
    </row>
    <row r="25" spans="1:25" s="24" customFormat="1" ht="21" customHeight="1" x14ac:dyDescent="0.35">
      <c r="A25" s="53"/>
      <c r="B25" s="54"/>
      <c r="C25" s="54"/>
      <c r="D25" s="55"/>
      <c r="E25" s="56"/>
      <c r="F25" s="57"/>
      <c r="G25" s="56"/>
      <c r="H25" s="56"/>
      <c r="I25" s="56"/>
      <c r="J25" s="56"/>
      <c r="K25" s="56"/>
      <c r="L25" s="56"/>
      <c r="M25" s="56"/>
      <c r="N25" s="56"/>
      <c r="O25" s="58"/>
      <c r="P25" s="24" t="str">
        <f t="shared" si="0"/>
        <v/>
      </c>
      <c r="Q25" s="24" t="str">
        <f t="shared" si="1"/>
        <v/>
      </c>
      <c r="R25" s="24" t="str">
        <f>IF(OR(ISBLANK(A25),ISBLANK(B25),ISBLANK(#REF!)),"",IF(ISBLANK(D25),1,""))</f>
        <v/>
      </c>
      <c r="T25" s="27" t="str">
        <f t="shared" si="2"/>
        <v/>
      </c>
      <c r="X25" s="23"/>
    </row>
    <row r="26" spans="1:25" s="24" customFormat="1" ht="21" customHeight="1" x14ac:dyDescent="0.35">
      <c r="A26" s="53"/>
      <c r="B26" s="54"/>
      <c r="C26" s="54"/>
      <c r="D26" s="55"/>
      <c r="E26" s="56"/>
      <c r="F26" s="57"/>
      <c r="G26" s="56"/>
      <c r="H26" s="56"/>
      <c r="I26" s="56"/>
      <c r="J26" s="56"/>
      <c r="K26" s="56"/>
      <c r="L26" s="56"/>
      <c r="M26" s="56"/>
      <c r="N26" s="56"/>
      <c r="O26" s="58"/>
      <c r="P26" s="24" t="str">
        <f t="shared" si="0"/>
        <v/>
      </c>
      <c r="Q26" s="24" t="str">
        <f t="shared" si="1"/>
        <v/>
      </c>
      <c r="R26" s="24" t="str">
        <f>IF(OR(ISBLANK(A26),ISBLANK(B26),ISBLANK(#REF!)),"",IF(ISBLANK(D26),1,""))</f>
        <v/>
      </c>
      <c r="S26" s="26"/>
      <c r="T26" s="27" t="str">
        <f t="shared" si="2"/>
        <v/>
      </c>
      <c r="V26" s="60"/>
      <c r="W26" s="28"/>
      <c r="X26" s="23"/>
      <c r="Y26" s="28"/>
    </row>
    <row r="27" spans="1:25" s="24" customFormat="1" ht="21" customHeight="1" x14ac:dyDescent="0.35">
      <c r="A27" s="53"/>
      <c r="B27" s="54"/>
      <c r="C27" s="54"/>
      <c r="D27" s="55"/>
      <c r="E27" s="56"/>
      <c r="F27" s="57"/>
      <c r="G27" s="56"/>
      <c r="H27" s="56"/>
      <c r="I27" s="56"/>
      <c r="J27" s="56"/>
      <c r="K27" s="56"/>
      <c r="L27" s="56"/>
      <c r="M27" s="56"/>
      <c r="N27" s="56"/>
      <c r="O27" s="58"/>
      <c r="P27" s="24" t="str">
        <f t="shared" si="0"/>
        <v/>
      </c>
      <c r="Q27" s="24" t="str">
        <f t="shared" si="1"/>
        <v/>
      </c>
      <c r="R27" s="24" t="str">
        <f>IF(OR(ISBLANK(A27),ISBLANK(B27),ISBLANK(#REF!)),"",IF(ISBLANK(D27),1,""))</f>
        <v/>
      </c>
      <c r="S27" s="25"/>
      <c r="T27" s="27" t="str">
        <f t="shared" si="2"/>
        <v/>
      </c>
      <c r="V27" s="60" t="s">
        <v>56</v>
      </c>
      <c r="W27" s="28" t="s">
        <v>72</v>
      </c>
      <c r="X27" s="23">
        <v>39750</v>
      </c>
      <c r="Y27" s="67" t="s">
        <v>59</v>
      </c>
    </row>
    <row r="28" spans="1:25" s="24" customFormat="1" ht="21" customHeight="1" x14ac:dyDescent="0.35">
      <c r="A28" s="53"/>
      <c r="B28" s="54"/>
      <c r="C28" s="54"/>
      <c r="D28" s="55"/>
      <c r="E28" s="56"/>
      <c r="F28" s="57"/>
      <c r="G28" s="56"/>
      <c r="H28" s="56"/>
      <c r="I28" s="56"/>
      <c r="J28" s="56"/>
      <c r="K28" s="56"/>
      <c r="L28" s="56"/>
      <c r="M28" s="56"/>
      <c r="N28" s="56"/>
      <c r="O28" s="58"/>
      <c r="P28" s="24" t="str">
        <f t="shared" si="0"/>
        <v/>
      </c>
      <c r="Q28" s="24" t="str">
        <f t="shared" si="1"/>
        <v/>
      </c>
      <c r="R28" s="24" t="str">
        <f>IF(OR(ISBLANK(A28),ISBLANK(B28),ISBLANK(#REF!)),"",IF(ISBLANK(D28),1,""))</f>
        <v/>
      </c>
      <c r="S28" s="25"/>
      <c r="T28" s="27" t="str">
        <f t="shared" si="2"/>
        <v/>
      </c>
      <c r="V28" s="60" t="s">
        <v>110</v>
      </c>
      <c r="W28" s="28" t="s">
        <v>71</v>
      </c>
      <c r="X28" s="23">
        <v>39740</v>
      </c>
      <c r="Y28" s="67" t="s">
        <v>69</v>
      </c>
    </row>
    <row r="29" spans="1:25" s="24" customFormat="1" ht="21" customHeight="1" x14ac:dyDescent="0.35">
      <c r="A29" s="53"/>
      <c r="B29" s="54"/>
      <c r="C29" s="54"/>
      <c r="D29" s="55"/>
      <c r="E29" s="56"/>
      <c r="F29" s="57"/>
      <c r="G29" s="56"/>
      <c r="H29" s="56"/>
      <c r="I29" s="56"/>
      <c r="J29" s="56"/>
      <c r="K29" s="56"/>
      <c r="L29" s="56"/>
      <c r="M29" s="56"/>
      <c r="N29" s="56"/>
      <c r="O29" s="58"/>
      <c r="P29" s="24" t="str">
        <f t="shared" si="0"/>
        <v/>
      </c>
      <c r="Q29" s="24" t="str">
        <f t="shared" si="1"/>
        <v/>
      </c>
      <c r="R29" s="24" t="str">
        <f>IF(OR(ISBLANK(A29),ISBLANK(B29),ISBLANK(#REF!)),"",IF(ISBLANK(D29),1,""))</f>
        <v/>
      </c>
      <c r="S29" s="25"/>
      <c r="T29" s="27" t="str">
        <f t="shared" si="2"/>
        <v/>
      </c>
      <c r="V29" s="60" t="s">
        <v>55</v>
      </c>
      <c r="W29" s="28" t="s">
        <v>64</v>
      </c>
      <c r="X29" s="23">
        <v>39800</v>
      </c>
      <c r="Y29" s="67" t="s">
        <v>60</v>
      </c>
    </row>
    <row r="30" spans="1:25" s="24" customFormat="1" ht="21" customHeight="1" x14ac:dyDescent="0.35">
      <c r="A30" s="53"/>
      <c r="B30" s="54"/>
      <c r="C30" s="54"/>
      <c r="D30" s="55"/>
      <c r="E30" s="56"/>
      <c r="F30" s="57"/>
      <c r="G30" s="56"/>
      <c r="H30" s="56"/>
      <c r="I30" s="56"/>
      <c r="J30" s="56"/>
      <c r="K30" s="56"/>
      <c r="L30" s="56"/>
      <c r="M30" s="56"/>
      <c r="N30" s="56"/>
      <c r="O30" s="58"/>
      <c r="P30" s="24" t="str">
        <f t="shared" si="0"/>
        <v/>
      </c>
      <c r="Q30" s="24" t="str">
        <f t="shared" si="1"/>
        <v/>
      </c>
      <c r="R30" s="24" t="str">
        <f>IF(OR(ISBLANK(A30),ISBLANK(B30),ISBLANK(#REF!)),"",IF(ISBLANK(D30),1,""))</f>
        <v/>
      </c>
      <c r="S30" s="25"/>
      <c r="T30" s="27" t="str">
        <f t="shared" si="2"/>
        <v/>
      </c>
      <c r="V30" s="60" t="s">
        <v>68</v>
      </c>
      <c r="W30" s="28" t="s">
        <v>74</v>
      </c>
      <c r="X30" s="23">
        <v>39600</v>
      </c>
      <c r="Y30" s="67" t="s">
        <v>63</v>
      </c>
    </row>
    <row r="31" spans="1:25" s="24" customFormat="1" ht="21" customHeight="1" x14ac:dyDescent="0.35">
      <c r="A31" s="53"/>
      <c r="B31" s="54"/>
      <c r="C31" s="54"/>
      <c r="D31" s="55"/>
      <c r="E31" s="56"/>
      <c r="F31" s="57"/>
      <c r="G31" s="56"/>
      <c r="H31" s="56"/>
      <c r="I31" s="56"/>
      <c r="J31" s="56"/>
      <c r="K31" s="56"/>
      <c r="L31" s="56"/>
      <c r="M31" s="56"/>
      <c r="N31" s="56"/>
      <c r="O31" s="58"/>
      <c r="P31" s="24" t="str">
        <f t="shared" si="0"/>
        <v/>
      </c>
      <c r="Q31" s="24" t="str">
        <f t="shared" si="1"/>
        <v/>
      </c>
      <c r="R31" s="24" t="str">
        <f>IF(OR(ISBLANK(A31),ISBLANK(B31),ISBLANK(#REF!)),"",IF(ISBLANK(D31),1,""))</f>
        <v/>
      </c>
      <c r="T31" s="27" t="str">
        <f t="shared" si="2"/>
        <v/>
      </c>
      <c r="V31" s="60" t="s">
        <v>51</v>
      </c>
      <c r="W31" s="28" t="s">
        <v>65</v>
      </c>
      <c r="X31" s="23">
        <v>39793</v>
      </c>
      <c r="Y31" s="67" t="s">
        <v>66</v>
      </c>
    </row>
    <row r="32" spans="1:25" s="24" customFormat="1" ht="21" customHeight="1" x14ac:dyDescent="0.35">
      <c r="A32" s="53"/>
      <c r="B32" s="54"/>
      <c r="C32" s="54"/>
      <c r="D32" s="55"/>
      <c r="E32" s="56"/>
      <c r="F32" s="57"/>
      <c r="G32" s="56"/>
      <c r="H32" s="56"/>
      <c r="I32" s="56"/>
      <c r="J32" s="56"/>
      <c r="K32" s="56"/>
      <c r="L32" s="56"/>
      <c r="M32" s="56"/>
      <c r="N32" s="56"/>
      <c r="O32" s="58"/>
      <c r="P32" s="24" t="str">
        <f t="shared" si="0"/>
        <v/>
      </c>
      <c r="Q32" s="24" t="str">
        <f t="shared" si="1"/>
        <v/>
      </c>
      <c r="R32" s="24" t="str">
        <f>IF(OR(ISBLANK(A32),ISBLANK(B32),ISBLANK(#REF!)),"",IF(ISBLANK(D32),1,""))</f>
        <v/>
      </c>
      <c r="T32" s="27" t="str">
        <f t="shared" si="2"/>
        <v/>
      </c>
      <c r="V32" s="60" t="s">
        <v>87</v>
      </c>
      <c r="W32" s="28" t="s">
        <v>88</v>
      </c>
      <c r="X32" s="23">
        <v>39400</v>
      </c>
      <c r="Y32" s="67" t="s">
        <v>89</v>
      </c>
    </row>
    <row r="33" spans="1:25" s="24" customFormat="1" ht="21" customHeight="1" x14ac:dyDescent="0.35">
      <c r="A33" s="53"/>
      <c r="B33" s="54"/>
      <c r="C33" s="54"/>
      <c r="D33" s="55"/>
      <c r="E33" s="56"/>
      <c r="F33" s="57"/>
      <c r="G33" s="56"/>
      <c r="H33" s="56"/>
      <c r="I33" s="56"/>
      <c r="J33" s="56"/>
      <c r="K33" s="56"/>
      <c r="L33" s="56"/>
      <c r="M33" s="56"/>
      <c r="N33" s="56"/>
      <c r="O33" s="58"/>
      <c r="P33" s="24" t="str">
        <f t="shared" si="0"/>
        <v/>
      </c>
      <c r="Q33" s="24" t="str">
        <f t="shared" si="1"/>
        <v/>
      </c>
      <c r="R33" s="24" t="str">
        <f>IF(OR(ISBLANK(A33),ISBLANK(B33),ISBLANK(#REF!)),"",IF(ISBLANK(D33),1,""))</f>
        <v/>
      </c>
      <c r="T33" s="27" t="str">
        <f t="shared" si="2"/>
        <v/>
      </c>
      <c r="V33" s="60" t="s">
        <v>90</v>
      </c>
      <c r="W33" s="28" t="s">
        <v>91</v>
      </c>
      <c r="X33" s="23">
        <v>39720</v>
      </c>
      <c r="Y33" s="67" t="s">
        <v>86</v>
      </c>
    </row>
    <row r="34" spans="1:25" ht="21" customHeight="1" x14ac:dyDescent="0.35">
      <c r="A34" s="53"/>
      <c r="B34" s="54"/>
      <c r="C34" s="54"/>
      <c r="D34" s="55"/>
      <c r="E34" s="56"/>
      <c r="F34" s="57"/>
      <c r="G34" s="56"/>
      <c r="H34" s="56"/>
      <c r="I34" s="56"/>
      <c r="J34" s="56"/>
      <c r="K34" s="56"/>
      <c r="L34" s="56"/>
      <c r="M34" s="56"/>
      <c r="N34" s="56"/>
      <c r="O34" s="58"/>
      <c r="P34" s="24" t="str">
        <f t="shared" si="0"/>
        <v/>
      </c>
      <c r="Q34" s="24" t="str">
        <f t="shared" si="1"/>
        <v/>
      </c>
      <c r="R34" s="24" t="str">
        <f>IF(OR(ISBLANK(A34),ISBLANK(B34),ISBLANK(#REF!)),"",IF(ISBLANK(D34),1,""))</f>
        <v/>
      </c>
      <c r="T34" s="27" t="str">
        <f t="shared" si="2"/>
        <v/>
      </c>
      <c r="V34" s="60" t="s">
        <v>92</v>
      </c>
      <c r="W34" s="28" t="s">
        <v>93</v>
      </c>
      <c r="X34" s="23">
        <v>39710</v>
      </c>
      <c r="Y34" s="67" t="s">
        <v>94</v>
      </c>
    </row>
    <row r="35" spans="1:25" ht="21" customHeight="1" x14ac:dyDescent="0.45">
      <c r="A35" s="53"/>
      <c r="B35" s="54"/>
      <c r="C35" s="54"/>
      <c r="D35" s="55"/>
      <c r="E35" s="56"/>
      <c r="F35" s="57"/>
      <c r="G35" s="56"/>
      <c r="H35" s="56"/>
      <c r="I35" s="56"/>
      <c r="J35" s="56"/>
      <c r="K35" s="56"/>
      <c r="L35" s="56"/>
      <c r="M35" s="56"/>
      <c r="N35" s="56"/>
      <c r="O35" s="58"/>
      <c r="P35" s="24" t="str">
        <f t="shared" si="0"/>
        <v/>
      </c>
      <c r="Q35" s="24" t="str">
        <f t="shared" si="1"/>
        <v/>
      </c>
      <c r="R35" s="24" t="str">
        <f>IF(OR(ISBLANK(A35),ISBLANK(B35),ISBLANK(#REF!)),"",IF(ISBLANK(D35),1,""))</f>
        <v/>
      </c>
      <c r="T35" s="27" t="str">
        <f t="shared" si="2"/>
        <v/>
      </c>
      <c r="V35" s="61" t="s">
        <v>95</v>
      </c>
      <c r="W35" t="s">
        <v>96</v>
      </c>
      <c r="X35" s="12">
        <v>39728</v>
      </c>
      <c r="Y35" t="s">
        <v>97</v>
      </c>
    </row>
    <row r="36" spans="1:25" ht="21" customHeight="1" x14ac:dyDescent="0.45">
      <c r="A36" s="53"/>
      <c r="B36" s="54"/>
      <c r="C36" s="54"/>
      <c r="D36" s="55"/>
      <c r="E36" s="56"/>
      <c r="F36" s="57"/>
      <c r="G36" s="56"/>
      <c r="H36" s="56"/>
      <c r="I36" s="56"/>
      <c r="J36" s="56"/>
      <c r="K36" s="56"/>
      <c r="L36" s="56"/>
      <c r="M36" s="56"/>
      <c r="N36" s="56"/>
      <c r="O36" s="58"/>
      <c r="P36" s="24" t="str">
        <f t="shared" si="0"/>
        <v/>
      </c>
      <c r="Q36" s="24" t="str">
        <f t="shared" si="1"/>
        <v/>
      </c>
      <c r="R36" s="24" t="str">
        <f>IF(OR(ISBLANK(A36),ISBLANK(B36),ISBLANK(#REF!)),"",IF(ISBLANK(D36),1,""))</f>
        <v/>
      </c>
      <c r="T36" s="27" t="str">
        <f t="shared" si="2"/>
        <v/>
      </c>
      <c r="V36" s="61" t="s">
        <v>98</v>
      </c>
      <c r="W36" t="s">
        <v>99</v>
      </c>
      <c r="X36" s="12">
        <v>39478</v>
      </c>
      <c r="Y36" t="s">
        <v>100</v>
      </c>
    </row>
    <row r="37" spans="1:25" ht="21" customHeight="1" x14ac:dyDescent="0.45">
      <c r="A37" s="53"/>
      <c r="B37" s="54"/>
      <c r="C37" s="54"/>
      <c r="D37" s="55"/>
      <c r="E37" s="56"/>
      <c r="F37" s="57"/>
      <c r="G37" s="56"/>
      <c r="H37" s="56"/>
      <c r="I37" s="56"/>
      <c r="J37" s="56"/>
      <c r="K37" s="56"/>
      <c r="L37" s="56"/>
      <c r="M37" s="56"/>
      <c r="N37" s="56"/>
      <c r="O37" s="58"/>
      <c r="P37" s="24" t="str">
        <f t="shared" si="0"/>
        <v/>
      </c>
      <c r="Q37" s="24" t="str">
        <f t="shared" si="1"/>
        <v/>
      </c>
      <c r="R37" s="24" t="str">
        <f>IF(OR(ISBLANK(A37),ISBLANK(B37),ISBLANK(#REF!)),"",IF(ISBLANK(D37),1,""))</f>
        <v/>
      </c>
      <c r="T37" s="27" t="str">
        <f t="shared" si="2"/>
        <v/>
      </c>
      <c r="V37" s="61" t="s">
        <v>101</v>
      </c>
      <c r="W37" t="s">
        <v>102</v>
      </c>
      <c r="X37" s="12">
        <v>39800</v>
      </c>
      <c r="Y37" t="s">
        <v>60</v>
      </c>
    </row>
    <row r="38" spans="1:25" ht="21" customHeight="1" x14ac:dyDescent="0.45">
      <c r="A38" s="53"/>
      <c r="B38" s="54"/>
      <c r="C38" s="54"/>
      <c r="D38" s="55"/>
      <c r="E38" s="56"/>
      <c r="F38" s="57"/>
      <c r="G38" s="56"/>
      <c r="H38" s="56"/>
      <c r="I38" s="56"/>
      <c r="J38" s="56"/>
      <c r="K38" s="56"/>
      <c r="L38" s="56"/>
      <c r="M38" s="56"/>
      <c r="N38" s="56"/>
      <c r="O38" s="58"/>
      <c r="P38" s="24" t="str">
        <f t="shared" si="0"/>
        <v/>
      </c>
      <c r="Q38" s="24" t="str">
        <f t="shared" si="1"/>
        <v/>
      </c>
      <c r="R38" s="24" t="str">
        <f>IF(OR(ISBLANK(A38),ISBLANK(B38),ISBLANK(#REF!)),"",IF(ISBLANK(D38),1,""))</f>
        <v/>
      </c>
      <c r="T38" s="27" t="str">
        <f t="shared" si="2"/>
        <v/>
      </c>
      <c r="V38" s="61" t="s">
        <v>103</v>
      </c>
      <c r="W38" t="s">
        <v>104</v>
      </c>
      <c r="X38" s="12">
        <v>39001</v>
      </c>
      <c r="Y38" t="s">
        <v>58</v>
      </c>
    </row>
    <row r="39" spans="1:25" ht="21" customHeight="1" x14ac:dyDescent="0.45">
      <c r="A39" s="53"/>
      <c r="B39" s="54"/>
      <c r="C39" s="54"/>
      <c r="D39" s="55"/>
      <c r="E39" s="56"/>
      <c r="F39" s="57"/>
      <c r="G39" s="56"/>
      <c r="H39" s="56"/>
      <c r="I39" s="56"/>
      <c r="J39" s="56"/>
      <c r="K39" s="56"/>
      <c r="L39" s="56"/>
      <c r="M39" s="56"/>
      <c r="N39" s="56"/>
      <c r="O39" s="58"/>
      <c r="P39" s="24" t="str">
        <f t="shared" si="0"/>
        <v/>
      </c>
      <c r="Q39" s="24" t="str">
        <f t="shared" si="1"/>
        <v/>
      </c>
      <c r="R39" s="24" t="str">
        <f>IF(OR(ISBLANK(A39),ISBLANK(B39),ISBLANK(#REF!)),"",IF(ISBLANK(D39),1,""))</f>
        <v/>
      </c>
      <c r="T39" s="27" t="str">
        <f t="shared" si="2"/>
        <v/>
      </c>
      <c r="V39" s="61" t="s">
        <v>105</v>
      </c>
      <c r="W39" t="s">
        <v>106</v>
      </c>
      <c r="X39" s="12">
        <v>39700</v>
      </c>
      <c r="Y39" t="s">
        <v>107</v>
      </c>
    </row>
    <row r="40" spans="1:25" ht="21" customHeight="1" x14ac:dyDescent="0.45">
      <c r="A40" s="53"/>
      <c r="B40" s="54"/>
      <c r="C40" s="54"/>
      <c r="D40" s="55"/>
      <c r="E40" s="56"/>
      <c r="F40" s="57"/>
      <c r="G40" s="56"/>
      <c r="H40" s="56"/>
      <c r="I40" s="56"/>
      <c r="J40" s="56"/>
      <c r="K40" s="56"/>
      <c r="L40" s="56"/>
      <c r="M40" s="56"/>
      <c r="N40" s="56"/>
      <c r="O40" s="58"/>
      <c r="P40" s="24" t="str">
        <f t="shared" si="0"/>
        <v/>
      </c>
      <c r="Q40" s="24" t="str">
        <f t="shared" si="1"/>
        <v/>
      </c>
      <c r="R40" s="24" t="str">
        <f>IF(OR(ISBLANK(A40),ISBLANK(B40),ISBLANK(#REF!)),"",IF(ISBLANK(D40),1,""))</f>
        <v/>
      </c>
      <c r="T40" s="27" t="str">
        <f t="shared" si="2"/>
        <v/>
      </c>
      <c r="V40" s="61" t="s">
        <v>108</v>
      </c>
      <c r="W40" t="s">
        <v>109</v>
      </c>
      <c r="X40" s="12">
        <v>39010</v>
      </c>
      <c r="Y40" t="s">
        <v>58</v>
      </c>
    </row>
    <row r="41" spans="1:25" ht="21" customHeight="1" x14ac:dyDescent="0.45">
      <c r="A41" s="53"/>
      <c r="B41" s="54"/>
      <c r="C41" s="54"/>
      <c r="D41" s="55"/>
      <c r="E41" s="56"/>
      <c r="F41" s="57"/>
      <c r="G41" s="56"/>
      <c r="H41" s="56"/>
      <c r="I41" s="56"/>
      <c r="J41" s="56"/>
      <c r="K41" s="56"/>
      <c r="L41" s="56"/>
      <c r="M41" s="56"/>
      <c r="N41" s="56"/>
      <c r="O41" s="58"/>
      <c r="P41" s="24" t="str">
        <f t="shared" si="0"/>
        <v/>
      </c>
      <c r="Q41" s="24" t="str">
        <f t="shared" si="1"/>
        <v/>
      </c>
      <c r="R41" s="24" t="str">
        <f>IF(OR(ISBLANK(A41),ISBLANK(B41),ISBLANK(#REF!)),"",IF(ISBLANK(D41),1,""))</f>
        <v/>
      </c>
      <c r="T41" s="27" t="str">
        <f t="shared" si="2"/>
        <v/>
      </c>
      <c r="V41" s="61" t="s">
        <v>53</v>
      </c>
      <c r="W41" t="s">
        <v>116</v>
      </c>
      <c r="X41" s="12">
        <v>39120</v>
      </c>
      <c r="Y41" t="s">
        <v>117</v>
      </c>
    </row>
    <row r="42" spans="1:25" ht="21" customHeight="1" x14ac:dyDescent="0.45">
      <c r="A42" s="53"/>
      <c r="B42" s="54"/>
      <c r="C42" s="54"/>
      <c r="D42" s="55"/>
      <c r="E42" s="56"/>
      <c r="F42" s="57"/>
      <c r="G42" s="56"/>
      <c r="H42" s="56"/>
      <c r="I42" s="56"/>
      <c r="J42" s="56"/>
      <c r="K42" s="56"/>
      <c r="L42" s="56"/>
      <c r="M42" s="56"/>
      <c r="N42" s="56"/>
      <c r="O42" s="58"/>
      <c r="P42" s="24" t="str">
        <f t="shared" si="0"/>
        <v/>
      </c>
      <c r="Q42" s="24" t="str">
        <f t="shared" si="1"/>
        <v/>
      </c>
      <c r="R42" s="24" t="str">
        <f>IF(OR(ISBLANK(A42),ISBLANK(B42),ISBLANK(#REF!)),"",IF(ISBLANK(D42),1,""))</f>
        <v/>
      </c>
      <c r="T42" s="27" t="str">
        <f t="shared" si="2"/>
        <v/>
      </c>
      <c r="V42" s="61" t="s">
        <v>54</v>
      </c>
      <c r="W42" t="s">
        <v>61</v>
      </c>
      <c r="X42" s="12">
        <v>39880</v>
      </c>
      <c r="Y42" t="s">
        <v>62</v>
      </c>
    </row>
    <row r="43" spans="1:25" ht="21" customHeight="1" x14ac:dyDescent="0.45">
      <c r="A43" s="53"/>
      <c r="B43" s="54"/>
      <c r="C43" s="54"/>
      <c r="D43" s="55"/>
      <c r="E43" s="56"/>
      <c r="F43" s="57"/>
      <c r="G43" s="56"/>
      <c r="H43" s="56"/>
      <c r="I43" s="56"/>
      <c r="J43" s="56"/>
      <c r="K43" s="56"/>
      <c r="L43" s="56"/>
      <c r="M43" s="56"/>
      <c r="N43" s="56"/>
      <c r="O43" s="58"/>
      <c r="P43" s="24" t="str">
        <f t="shared" si="0"/>
        <v/>
      </c>
      <c r="Q43" s="24" t="str">
        <f t="shared" si="1"/>
        <v/>
      </c>
      <c r="R43" s="24" t="str">
        <f>IF(OR(ISBLANK(A43),ISBLANK(B43),ISBLANK(#REF!)),"",IF(ISBLANK(D43),1,""))</f>
        <v/>
      </c>
      <c r="T43" s="27" t="str">
        <f t="shared" si="2"/>
        <v/>
      </c>
      <c r="V43" s="61" t="s">
        <v>52</v>
      </c>
      <c r="W43" t="s">
        <v>67</v>
      </c>
      <c r="X43" s="12">
        <v>39600</v>
      </c>
      <c r="Y43" t="s">
        <v>63</v>
      </c>
    </row>
    <row r="44" spans="1:25" ht="21" customHeight="1" x14ac:dyDescent="0.45">
      <c r="A44" s="53"/>
      <c r="B44" s="54"/>
      <c r="C44" s="54"/>
      <c r="D44" s="55"/>
      <c r="E44" s="56"/>
      <c r="F44" s="57"/>
      <c r="G44" s="56"/>
      <c r="H44" s="56"/>
      <c r="I44" s="56"/>
      <c r="J44" s="56"/>
      <c r="K44" s="56"/>
      <c r="L44" s="56"/>
      <c r="M44" s="56"/>
      <c r="N44" s="56"/>
      <c r="O44" s="58"/>
      <c r="P44" s="24" t="str">
        <f t="shared" si="0"/>
        <v/>
      </c>
      <c r="Q44" s="24" t="str">
        <f t="shared" si="1"/>
        <v/>
      </c>
      <c r="R44" s="24" t="str">
        <f>IF(OR(ISBLANK(A44),ISBLANK(B44),ISBLANK(#REF!)),"",IF(ISBLANK(D44),1,""))</f>
        <v/>
      </c>
      <c r="T44" s="27" t="str">
        <f t="shared" si="2"/>
        <v/>
      </c>
      <c r="V44" s="61" t="s">
        <v>50</v>
      </c>
      <c r="W44" t="s">
        <v>73</v>
      </c>
      <c r="X44" s="12">
        <v>39005</v>
      </c>
      <c r="Y44" t="s">
        <v>58</v>
      </c>
    </row>
    <row r="45" spans="1:25" ht="21" customHeight="1" x14ac:dyDescent="0.35">
      <c r="A45" s="53"/>
      <c r="B45" s="54"/>
      <c r="C45" s="54"/>
      <c r="D45" s="55"/>
      <c r="E45" s="56"/>
      <c r="F45" s="57"/>
      <c r="G45" s="56"/>
      <c r="H45" s="56"/>
      <c r="I45" s="56"/>
      <c r="J45" s="56"/>
      <c r="K45" s="56"/>
      <c r="L45" s="56"/>
      <c r="M45" s="56"/>
      <c r="N45" s="56"/>
      <c r="O45" s="58"/>
      <c r="P45" s="24" t="str">
        <f t="shared" si="0"/>
        <v/>
      </c>
      <c r="Q45" s="24" t="str">
        <f t="shared" si="1"/>
        <v/>
      </c>
      <c r="R45" s="24" t="str">
        <f>IF(OR(ISBLANK(A45),ISBLANK(B45),ISBLANK(#REF!)),"",IF(ISBLANK(D45),1,""))</f>
        <v/>
      </c>
      <c r="T45" s="27" t="str">
        <f t="shared" si="2"/>
        <v/>
      </c>
    </row>
    <row r="46" spans="1:25" ht="21" customHeight="1" x14ac:dyDescent="0.35">
      <c r="A46" s="53"/>
      <c r="B46" s="54"/>
      <c r="C46" s="54"/>
      <c r="D46" s="55"/>
      <c r="E46" s="56"/>
      <c r="F46" s="57"/>
      <c r="G46" s="56"/>
      <c r="H46" s="56"/>
      <c r="I46" s="56"/>
      <c r="J46" s="56"/>
      <c r="K46" s="56"/>
      <c r="L46" s="56"/>
      <c r="M46" s="56"/>
      <c r="N46" s="56"/>
      <c r="O46" s="58"/>
      <c r="P46" s="24" t="str">
        <f t="shared" si="0"/>
        <v/>
      </c>
      <c r="Q46" s="24" t="str">
        <f t="shared" si="1"/>
        <v/>
      </c>
      <c r="R46" s="24" t="str">
        <f>IF(OR(ISBLANK(A46),ISBLANK(B46),ISBLANK(#REF!)),"",IF(ISBLANK(D46),1,""))</f>
        <v/>
      </c>
      <c r="T46" s="27" t="str">
        <f t="shared" si="2"/>
        <v/>
      </c>
    </row>
    <row r="47" spans="1:25" ht="21" customHeight="1" x14ac:dyDescent="0.35">
      <c r="A47" s="53"/>
      <c r="B47" s="54"/>
      <c r="C47" s="54"/>
      <c r="D47" s="55"/>
      <c r="E47" s="56"/>
      <c r="F47" s="57"/>
      <c r="G47" s="56"/>
      <c r="H47" s="56"/>
      <c r="I47" s="56"/>
      <c r="J47" s="56"/>
      <c r="K47" s="56"/>
      <c r="L47" s="56"/>
      <c r="M47" s="56"/>
      <c r="N47" s="56"/>
      <c r="O47" s="58"/>
      <c r="P47" s="24" t="str">
        <f t="shared" si="0"/>
        <v/>
      </c>
      <c r="Q47" s="24" t="str">
        <f t="shared" si="1"/>
        <v/>
      </c>
      <c r="R47" s="24" t="str">
        <f>IF(OR(ISBLANK(A47),ISBLANK(B47),ISBLANK(#REF!)),"",IF(ISBLANK(D47),1,""))</f>
        <v/>
      </c>
      <c r="T47" s="27" t="str">
        <f t="shared" si="2"/>
        <v/>
      </c>
    </row>
    <row r="48" spans="1:25" ht="21" customHeight="1" x14ac:dyDescent="0.35">
      <c r="A48" s="56"/>
      <c r="B48" s="54"/>
      <c r="C48" s="54"/>
      <c r="D48" s="55"/>
      <c r="E48" s="56"/>
      <c r="F48" s="54"/>
      <c r="G48" s="56"/>
      <c r="H48" s="56"/>
      <c r="I48" s="56"/>
      <c r="J48" s="56"/>
      <c r="K48" s="56"/>
      <c r="L48" s="56"/>
      <c r="M48" s="56"/>
      <c r="N48" s="56"/>
      <c r="O48" s="54"/>
      <c r="P48" s="24" t="str">
        <f t="shared" si="0"/>
        <v/>
      </c>
      <c r="Q48" s="24" t="str">
        <f t="shared" si="1"/>
        <v/>
      </c>
      <c r="R48" s="24" t="str">
        <f>IF(OR(ISBLANK(A48),ISBLANK(B48),ISBLANK(#REF!)),"",IF(ISBLANK(D48),1,""))</f>
        <v/>
      </c>
      <c r="T48" s="27" t="str">
        <f t="shared" si="2"/>
        <v/>
      </c>
    </row>
    <row r="49" spans="1:20" ht="21" customHeight="1" x14ac:dyDescent="0.35">
      <c r="A49" s="65"/>
      <c r="B49" s="63"/>
      <c r="C49" s="63"/>
      <c r="D49" s="62"/>
      <c r="E49" s="65"/>
      <c r="F49" s="63"/>
      <c r="G49" s="65"/>
      <c r="H49" s="65"/>
      <c r="I49" s="65"/>
      <c r="J49" s="65"/>
      <c r="K49" s="65"/>
      <c r="L49" s="65"/>
      <c r="M49" s="65"/>
      <c r="N49" s="65"/>
      <c r="O49" s="63"/>
      <c r="R49" s="24"/>
      <c r="T49" s="27"/>
    </row>
    <row r="50" spans="1:20" ht="21" customHeight="1" x14ac:dyDescent="0.35">
      <c r="A50" s="65"/>
      <c r="B50" s="63"/>
      <c r="C50" s="63"/>
      <c r="D50" s="62"/>
      <c r="E50" s="65"/>
      <c r="F50" s="63"/>
      <c r="G50" s="65"/>
      <c r="H50" s="65"/>
      <c r="I50" s="65"/>
      <c r="J50" s="65"/>
      <c r="K50" s="65"/>
      <c r="L50" s="65"/>
      <c r="M50" s="65"/>
      <c r="N50" s="65"/>
      <c r="O50" s="63"/>
      <c r="P50" s="24" t="e">
        <f>IF(#REF!="","",IF(COUNTA(#REF!)=0,1,""))</f>
        <v>#REF!</v>
      </c>
      <c r="Q50" s="24" t="e">
        <f>IF(#REF!="","",IF(COUNTA(#REF!)&gt;1,1,""))</f>
        <v>#REF!</v>
      </c>
      <c r="R50" s="24"/>
      <c r="T50" s="27"/>
    </row>
    <row r="51" spans="1:20" ht="21" customHeight="1" x14ac:dyDescent="0.35">
      <c r="A51" s="65"/>
      <c r="B51" s="63"/>
      <c r="C51" s="63"/>
      <c r="D51" s="62"/>
      <c r="E51" s="65"/>
      <c r="F51" s="63"/>
      <c r="G51" s="65"/>
      <c r="H51" s="65"/>
      <c r="I51" s="65"/>
      <c r="J51" s="65"/>
      <c r="K51" s="65"/>
      <c r="L51" s="65"/>
      <c r="M51" s="65"/>
      <c r="N51" s="65"/>
      <c r="O51" s="63"/>
      <c r="T51" s="27"/>
    </row>
    <row r="52" spans="1:20" x14ac:dyDescent="0.35">
      <c r="C52" s="63"/>
      <c r="D52" s="62"/>
      <c r="G52" s="12"/>
    </row>
    <row r="53" spans="1:20" x14ac:dyDescent="0.35">
      <c r="G53" s="12"/>
    </row>
    <row r="54" spans="1:20" x14ac:dyDescent="0.35">
      <c r="G54" s="12"/>
    </row>
    <row r="55" spans="1:20" x14ac:dyDescent="0.35">
      <c r="G55" s="12"/>
    </row>
    <row r="56" spans="1:20" x14ac:dyDescent="0.35">
      <c r="G56" s="12"/>
    </row>
    <row r="57" spans="1:20" x14ac:dyDescent="0.35">
      <c r="G57" s="12"/>
    </row>
    <row r="58" spans="1:20" x14ac:dyDescent="0.35">
      <c r="G58" s="12"/>
    </row>
    <row r="59" spans="1:20" x14ac:dyDescent="0.35">
      <c r="G59" s="12"/>
    </row>
    <row r="60" spans="1:20" x14ac:dyDescent="0.35">
      <c r="G60" s="12"/>
    </row>
    <row r="61" spans="1:20" x14ac:dyDescent="0.35">
      <c r="G61" s="12"/>
    </row>
    <row r="62" spans="1:20" x14ac:dyDescent="0.35">
      <c r="G62" s="12"/>
    </row>
    <row r="63" spans="1:20" x14ac:dyDescent="0.35">
      <c r="G63" s="12"/>
    </row>
    <row r="64" spans="1:20" x14ac:dyDescent="0.35">
      <c r="G64" s="12"/>
    </row>
    <row r="65" spans="7:7" x14ac:dyDescent="0.35">
      <c r="G65" s="12"/>
    </row>
    <row r="66" spans="7:7" x14ac:dyDescent="0.35">
      <c r="G66" s="12"/>
    </row>
    <row r="67" spans="7:7" x14ac:dyDescent="0.35">
      <c r="G67" s="12"/>
    </row>
    <row r="68" spans="7:7" x14ac:dyDescent="0.35">
      <c r="G68" s="12"/>
    </row>
    <row r="69" spans="7:7" x14ac:dyDescent="0.35">
      <c r="G69" s="12"/>
    </row>
    <row r="70" spans="7:7" x14ac:dyDescent="0.35">
      <c r="G70" s="12"/>
    </row>
    <row r="71" spans="7:7" x14ac:dyDescent="0.35">
      <c r="G71" s="12"/>
    </row>
    <row r="72" spans="7:7" x14ac:dyDescent="0.35">
      <c r="G72" s="12"/>
    </row>
    <row r="73" spans="7:7" x14ac:dyDescent="0.35">
      <c r="G73" s="12"/>
    </row>
    <row r="74" spans="7:7" x14ac:dyDescent="0.35">
      <c r="G74" s="12"/>
    </row>
    <row r="75" spans="7:7" x14ac:dyDescent="0.35">
      <c r="G75" s="12"/>
    </row>
    <row r="76" spans="7:7" x14ac:dyDescent="0.35">
      <c r="G76" s="12"/>
    </row>
    <row r="77" spans="7:7" x14ac:dyDescent="0.35">
      <c r="G77" s="12"/>
    </row>
    <row r="78" spans="7:7" x14ac:dyDescent="0.35">
      <c r="G78" s="12"/>
    </row>
    <row r="79" spans="7:7" x14ac:dyDescent="0.35">
      <c r="G79" s="12"/>
    </row>
    <row r="80" spans="7:7" x14ac:dyDescent="0.35">
      <c r="G80" s="12"/>
    </row>
    <row r="81" spans="7:7" x14ac:dyDescent="0.35">
      <c r="G81" s="12"/>
    </row>
    <row r="82" spans="7:7" x14ac:dyDescent="0.35">
      <c r="G82" s="12"/>
    </row>
    <row r="83" spans="7:7" x14ac:dyDescent="0.35">
      <c r="G83" s="12"/>
    </row>
    <row r="84" spans="7:7" x14ac:dyDescent="0.35">
      <c r="G84" s="12"/>
    </row>
    <row r="85" spans="7:7" x14ac:dyDescent="0.35">
      <c r="G85" s="12"/>
    </row>
    <row r="86" spans="7:7" x14ac:dyDescent="0.35">
      <c r="G86" s="12"/>
    </row>
    <row r="87" spans="7:7" x14ac:dyDescent="0.35">
      <c r="G87" s="12"/>
    </row>
    <row r="88" spans="7:7" x14ac:dyDescent="0.35">
      <c r="G88" s="12"/>
    </row>
    <row r="89" spans="7:7" x14ac:dyDescent="0.35">
      <c r="G89" s="12"/>
    </row>
    <row r="90" spans="7:7" x14ac:dyDescent="0.35">
      <c r="G90" s="12"/>
    </row>
    <row r="91" spans="7:7" x14ac:dyDescent="0.35">
      <c r="G91" s="12"/>
    </row>
    <row r="92" spans="7:7" x14ac:dyDescent="0.35">
      <c r="G92" s="12"/>
    </row>
    <row r="93" spans="7:7" x14ac:dyDescent="0.35">
      <c r="G93" s="12"/>
    </row>
    <row r="94" spans="7:7" x14ac:dyDescent="0.35">
      <c r="G94" s="12"/>
    </row>
    <row r="95" spans="7:7" x14ac:dyDescent="0.35">
      <c r="G95" s="12"/>
    </row>
    <row r="96" spans="7:7" x14ac:dyDescent="0.35">
      <c r="G96" s="12"/>
    </row>
    <row r="97" spans="7:7" x14ac:dyDescent="0.35">
      <c r="G97" s="12"/>
    </row>
    <row r="98" spans="7:7" x14ac:dyDescent="0.35">
      <c r="G98" s="12"/>
    </row>
    <row r="99" spans="7:7" x14ac:dyDescent="0.35">
      <c r="G99" s="12"/>
    </row>
    <row r="100" spans="7:7" x14ac:dyDescent="0.35">
      <c r="G100" s="12"/>
    </row>
    <row r="101" spans="7:7" x14ac:dyDescent="0.35">
      <c r="G101" s="12"/>
    </row>
    <row r="102" spans="7:7" x14ac:dyDescent="0.35">
      <c r="G102" s="12"/>
    </row>
    <row r="103" spans="7:7" x14ac:dyDescent="0.35">
      <c r="G103" s="12"/>
    </row>
    <row r="104" spans="7:7" x14ac:dyDescent="0.35">
      <c r="G104" s="12"/>
    </row>
    <row r="105" spans="7:7" x14ac:dyDescent="0.35">
      <c r="G105" s="12"/>
    </row>
    <row r="106" spans="7:7" x14ac:dyDescent="0.35">
      <c r="G106" s="12"/>
    </row>
    <row r="107" spans="7:7" x14ac:dyDescent="0.35">
      <c r="G107" s="12"/>
    </row>
    <row r="108" spans="7:7" x14ac:dyDescent="0.35">
      <c r="G108" s="12"/>
    </row>
    <row r="109" spans="7:7" x14ac:dyDescent="0.35">
      <c r="G109" s="12"/>
    </row>
    <row r="110" spans="7:7" x14ac:dyDescent="0.35">
      <c r="G110" s="12"/>
    </row>
    <row r="111" spans="7:7" x14ac:dyDescent="0.35">
      <c r="G111" s="12"/>
    </row>
    <row r="112" spans="7:7" x14ac:dyDescent="0.35">
      <c r="G112" s="12"/>
    </row>
    <row r="113" spans="7:7" x14ac:dyDescent="0.35">
      <c r="G113" s="12"/>
    </row>
    <row r="114" spans="7:7" x14ac:dyDescent="0.35">
      <c r="G114" s="12"/>
    </row>
    <row r="115" spans="7:7" x14ac:dyDescent="0.35">
      <c r="G115" s="12"/>
    </row>
    <row r="116" spans="7:7" x14ac:dyDescent="0.35">
      <c r="G116" s="12"/>
    </row>
    <row r="117" spans="7:7" x14ac:dyDescent="0.35">
      <c r="G117" s="12"/>
    </row>
    <row r="118" spans="7:7" x14ac:dyDescent="0.35">
      <c r="G118" s="12"/>
    </row>
    <row r="119" spans="7:7" x14ac:dyDescent="0.35">
      <c r="G119" s="12"/>
    </row>
    <row r="120" spans="7:7" x14ac:dyDescent="0.35">
      <c r="G120" s="12"/>
    </row>
    <row r="121" spans="7:7" x14ac:dyDescent="0.35">
      <c r="G121" s="12"/>
    </row>
    <row r="122" spans="7:7" x14ac:dyDescent="0.35">
      <c r="G122" s="12"/>
    </row>
    <row r="123" spans="7:7" x14ac:dyDescent="0.35">
      <c r="G123" s="12"/>
    </row>
    <row r="124" spans="7:7" x14ac:dyDescent="0.35">
      <c r="G124" s="12"/>
    </row>
    <row r="125" spans="7:7" x14ac:dyDescent="0.35">
      <c r="G125" s="12"/>
    </row>
    <row r="126" spans="7:7" x14ac:dyDescent="0.35">
      <c r="G126" s="12"/>
    </row>
    <row r="127" spans="7:7" x14ac:dyDescent="0.35">
      <c r="G127" s="12"/>
    </row>
    <row r="128" spans="7:7" x14ac:dyDescent="0.35">
      <c r="G128" s="12"/>
    </row>
    <row r="129" spans="7:7" x14ac:dyDescent="0.35">
      <c r="G129" s="12"/>
    </row>
    <row r="130" spans="7:7" x14ac:dyDescent="0.35">
      <c r="G130" s="12"/>
    </row>
    <row r="131" spans="7:7" x14ac:dyDescent="0.35">
      <c r="G131" s="12"/>
    </row>
    <row r="132" spans="7:7" x14ac:dyDescent="0.35">
      <c r="G132" s="12"/>
    </row>
    <row r="133" spans="7:7" x14ac:dyDescent="0.35">
      <c r="G133" s="12"/>
    </row>
    <row r="134" spans="7:7" x14ac:dyDescent="0.35">
      <c r="G134" s="12"/>
    </row>
    <row r="135" spans="7:7" x14ac:dyDescent="0.35">
      <c r="G135" s="12"/>
    </row>
    <row r="136" spans="7:7" x14ac:dyDescent="0.35">
      <c r="G136" s="12"/>
    </row>
    <row r="137" spans="7:7" x14ac:dyDescent="0.35">
      <c r="G137" s="12"/>
    </row>
    <row r="138" spans="7:7" x14ac:dyDescent="0.35">
      <c r="G138" s="12"/>
    </row>
    <row r="139" spans="7:7" x14ac:dyDescent="0.35">
      <c r="G139" s="12"/>
    </row>
    <row r="140" spans="7:7" x14ac:dyDescent="0.35">
      <c r="G140" s="12"/>
    </row>
    <row r="141" spans="7:7" x14ac:dyDescent="0.35">
      <c r="G141" s="12"/>
    </row>
    <row r="142" spans="7:7" x14ac:dyDescent="0.35">
      <c r="G142" s="12"/>
    </row>
    <row r="143" spans="7:7" x14ac:dyDescent="0.35">
      <c r="G143" s="12"/>
    </row>
    <row r="144" spans="7:7" x14ac:dyDescent="0.35">
      <c r="G144" s="12"/>
    </row>
    <row r="145" spans="7:7" x14ac:dyDescent="0.35">
      <c r="G145" s="12"/>
    </row>
    <row r="146" spans="7:7" x14ac:dyDescent="0.35">
      <c r="G146" s="12"/>
    </row>
    <row r="147" spans="7:7" x14ac:dyDescent="0.35">
      <c r="G147" s="12"/>
    </row>
    <row r="148" spans="7:7" x14ac:dyDescent="0.35">
      <c r="G148" s="12"/>
    </row>
    <row r="149" spans="7:7" x14ac:dyDescent="0.35">
      <c r="G149" s="12"/>
    </row>
    <row r="150" spans="7:7" x14ac:dyDescent="0.35">
      <c r="G150" s="12"/>
    </row>
    <row r="151" spans="7:7" x14ac:dyDescent="0.35">
      <c r="G151" s="12"/>
    </row>
    <row r="152" spans="7:7" x14ac:dyDescent="0.35">
      <c r="G152" s="12"/>
    </row>
    <row r="153" spans="7:7" x14ac:dyDescent="0.35">
      <c r="G153" s="12"/>
    </row>
    <row r="154" spans="7:7" x14ac:dyDescent="0.35">
      <c r="G154" s="12"/>
    </row>
    <row r="155" spans="7:7" x14ac:dyDescent="0.35">
      <c r="G155" s="12"/>
    </row>
    <row r="156" spans="7:7" x14ac:dyDescent="0.35">
      <c r="G156" s="12"/>
    </row>
    <row r="157" spans="7:7" x14ac:dyDescent="0.35">
      <c r="G157" s="12"/>
    </row>
    <row r="158" spans="7:7" x14ac:dyDescent="0.35">
      <c r="G158" s="12"/>
    </row>
    <row r="159" spans="7:7" x14ac:dyDescent="0.35">
      <c r="G159" s="12"/>
    </row>
    <row r="160" spans="7:7" x14ac:dyDescent="0.35">
      <c r="G160" s="12"/>
    </row>
    <row r="161" spans="7:7" x14ac:dyDescent="0.35">
      <c r="G161" s="12"/>
    </row>
    <row r="162" spans="7:7" x14ac:dyDescent="0.35">
      <c r="G162" s="12"/>
    </row>
    <row r="163" spans="7:7" x14ac:dyDescent="0.35">
      <c r="G163" s="12"/>
    </row>
    <row r="164" spans="7:7" x14ac:dyDescent="0.35">
      <c r="G164" s="12"/>
    </row>
    <row r="165" spans="7:7" x14ac:dyDescent="0.35">
      <c r="G165" s="12"/>
    </row>
    <row r="166" spans="7:7" x14ac:dyDescent="0.35">
      <c r="G166" s="12"/>
    </row>
    <row r="167" spans="7:7" x14ac:dyDescent="0.35">
      <c r="G167" s="12"/>
    </row>
    <row r="168" spans="7:7" x14ac:dyDescent="0.35">
      <c r="G168" s="12"/>
    </row>
    <row r="169" spans="7:7" x14ac:dyDescent="0.35">
      <c r="G169" s="12"/>
    </row>
    <row r="170" spans="7:7" x14ac:dyDescent="0.35">
      <c r="G170" s="12"/>
    </row>
    <row r="171" spans="7:7" x14ac:dyDescent="0.35">
      <c r="G171" s="12"/>
    </row>
    <row r="172" spans="7:7" x14ac:dyDescent="0.35">
      <c r="G172" s="12"/>
    </row>
    <row r="173" spans="7:7" x14ac:dyDescent="0.35">
      <c r="G173" s="12"/>
    </row>
    <row r="174" spans="7:7" x14ac:dyDescent="0.35">
      <c r="G174" s="12"/>
    </row>
    <row r="175" spans="7:7" x14ac:dyDescent="0.35">
      <c r="G175" s="12"/>
    </row>
    <row r="176" spans="7:7" x14ac:dyDescent="0.35">
      <c r="G176" s="12"/>
    </row>
    <row r="177" spans="7:7" x14ac:dyDescent="0.35">
      <c r="G177" s="12"/>
    </row>
    <row r="178" spans="7:7" x14ac:dyDescent="0.35">
      <c r="G178" s="12"/>
    </row>
    <row r="179" spans="7:7" x14ac:dyDescent="0.35">
      <c r="G179" s="12"/>
    </row>
    <row r="180" spans="7:7" x14ac:dyDescent="0.35">
      <c r="G180" s="12"/>
    </row>
    <row r="181" spans="7:7" x14ac:dyDescent="0.35">
      <c r="G181" s="12"/>
    </row>
    <row r="182" spans="7:7" x14ac:dyDescent="0.35">
      <c r="G182" s="12"/>
    </row>
    <row r="183" spans="7:7" x14ac:dyDescent="0.35">
      <c r="G183" s="12"/>
    </row>
    <row r="184" spans="7:7" x14ac:dyDescent="0.35">
      <c r="G184" s="12"/>
    </row>
    <row r="185" spans="7:7" x14ac:dyDescent="0.35">
      <c r="G185" s="12"/>
    </row>
    <row r="186" spans="7:7" x14ac:dyDescent="0.35">
      <c r="G186" s="12"/>
    </row>
    <row r="187" spans="7:7" x14ac:dyDescent="0.35">
      <c r="G187" s="12"/>
    </row>
    <row r="188" spans="7:7" x14ac:dyDescent="0.35">
      <c r="G188" s="12"/>
    </row>
    <row r="189" spans="7:7" x14ac:dyDescent="0.35">
      <c r="G189" s="12"/>
    </row>
    <row r="190" spans="7:7" x14ac:dyDescent="0.35">
      <c r="G190" s="12"/>
    </row>
    <row r="191" spans="7:7" x14ac:dyDescent="0.35">
      <c r="G191" s="12"/>
    </row>
    <row r="192" spans="7:7" x14ac:dyDescent="0.35">
      <c r="G192" s="12"/>
    </row>
    <row r="193" spans="7:7" x14ac:dyDescent="0.35">
      <c r="G193" s="12"/>
    </row>
    <row r="194" spans="7:7" x14ac:dyDescent="0.35">
      <c r="G194" s="12"/>
    </row>
    <row r="195" spans="7:7" x14ac:dyDescent="0.35">
      <c r="G195" s="12"/>
    </row>
    <row r="196" spans="7:7" x14ac:dyDescent="0.35">
      <c r="G196" s="12"/>
    </row>
    <row r="197" spans="7:7" x14ac:dyDescent="0.35">
      <c r="G197" s="12"/>
    </row>
    <row r="198" spans="7:7" x14ac:dyDescent="0.35">
      <c r="G198" s="12"/>
    </row>
    <row r="199" spans="7:7" x14ac:dyDescent="0.35">
      <c r="G199" s="12"/>
    </row>
    <row r="200" spans="7:7" x14ac:dyDescent="0.35">
      <c r="G200" s="12"/>
    </row>
    <row r="201" spans="7:7" x14ac:dyDescent="0.35">
      <c r="G201" s="12"/>
    </row>
    <row r="202" spans="7:7" x14ac:dyDescent="0.35">
      <c r="G202" s="12"/>
    </row>
    <row r="203" spans="7:7" x14ac:dyDescent="0.35">
      <c r="G203" s="12"/>
    </row>
    <row r="204" spans="7:7" x14ac:dyDescent="0.35">
      <c r="G204" s="12"/>
    </row>
    <row r="205" spans="7:7" x14ac:dyDescent="0.35">
      <c r="G205" s="12"/>
    </row>
    <row r="206" spans="7:7" x14ac:dyDescent="0.35">
      <c r="G206" s="12"/>
    </row>
    <row r="207" spans="7:7" x14ac:dyDescent="0.35">
      <c r="G207" s="12"/>
    </row>
    <row r="208" spans="7:7" x14ac:dyDescent="0.35">
      <c r="G208" s="12"/>
    </row>
    <row r="209" spans="7:7" x14ac:dyDescent="0.35">
      <c r="G209" s="12"/>
    </row>
    <row r="210" spans="7:7" x14ac:dyDescent="0.35">
      <c r="G210" s="12"/>
    </row>
    <row r="211" spans="7:7" x14ac:dyDescent="0.35">
      <c r="G211" s="12"/>
    </row>
    <row r="212" spans="7:7" x14ac:dyDescent="0.35">
      <c r="G212" s="12"/>
    </row>
    <row r="213" spans="7:7" x14ac:dyDescent="0.35">
      <c r="G213" s="12"/>
    </row>
    <row r="214" spans="7:7" x14ac:dyDescent="0.35">
      <c r="G214" s="12"/>
    </row>
    <row r="215" spans="7:7" x14ac:dyDescent="0.35">
      <c r="G215" s="12"/>
    </row>
    <row r="216" spans="7:7" x14ac:dyDescent="0.35">
      <c r="G216" s="12"/>
    </row>
    <row r="217" spans="7:7" x14ac:dyDescent="0.35">
      <c r="G217" s="12"/>
    </row>
    <row r="218" spans="7:7" x14ac:dyDescent="0.35">
      <c r="G218" s="12"/>
    </row>
    <row r="219" spans="7:7" x14ac:dyDescent="0.35">
      <c r="G219" s="12"/>
    </row>
    <row r="220" spans="7:7" x14ac:dyDescent="0.35">
      <c r="G220" s="12"/>
    </row>
    <row r="221" spans="7:7" x14ac:dyDescent="0.35">
      <c r="G221" s="12"/>
    </row>
    <row r="222" spans="7:7" x14ac:dyDescent="0.35">
      <c r="G222" s="12"/>
    </row>
    <row r="223" spans="7:7" x14ac:dyDescent="0.35">
      <c r="G223" s="12"/>
    </row>
    <row r="224" spans="7:7" x14ac:dyDescent="0.35">
      <c r="G224" s="12"/>
    </row>
    <row r="225" spans="7:7" x14ac:dyDescent="0.35">
      <c r="G225" s="12"/>
    </row>
    <row r="226" spans="7:7" x14ac:dyDescent="0.35">
      <c r="G226" s="12"/>
    </row>
    <row r="227" spans="7:7" x14ac:dyDescent="0.35">
      <c r="G227" s="12"/>
    </row>
    <row r="228" spans="7:7" x14ac:dyDescent="0.35">
      <c r="G228" s="12"/>
    </row>
    <row r="229" spans="7:7" x14ac:dyDescent="0.35">
      <c r="G229" s="12"/>
    </row>
    <row r="230" spans="7:7" x14ac:dyDescent="0.35">
      <c r="G230" s="12"/>
    </row>
    <row r="231" spans="7:7" x14ac:dyDescent="0.35">
      <c r="G231" s="12"/>
    </row>
    <row r="232" spans="7:7" x14ac:dyDescent="0.35">
      <c r="G232" s="12"/>
    </row>
    <row r="233" spans="7:7" x14ac:dyDescent="0.35">
      <c r="G233" s="12"/>
    </row>
    <row r="234" spans="7:7" x14ac:dyDescent="0.35">
      <c r="G234" s="12"/>
    </row>
    <row r="235" spans="7:7" x14ac:dyDescent="0.35">
      <c r="G235" s="12"/>
    </row>
    <row r="236" spans="7:7" x14ac:dyDescent="0.35">
      <c r="G236" s="12"/>
    </row>
    <row r="237" spans="7:7" x14ac:dyDescent="0.35">
      <c r="G237" s="12"/>
    </row>
    <row r="238" spans="7:7" x14ac:dyDescent="0.35">
      <c r="G238" s="12"/>
    </row>
    <row r="239" spans="7:7" x14ac:dyDescent="0.35">
      <c r="G239" s="12"/>
    </row>
    <row r="240" spans="7:7" x14ac:dyDescent="0.35">
      <c r="G240" s="12"/>
    </row>
    <row r="241" spans="7:7" x14ac:dyDescent="0.35">
      <c r="G241" s="12"/>
    </row>
    <row r="242" spans="7:7" x14ac:dyDescent="0.35">
      <c r="G242" s="12"/>
    </row>
    <row r="243" spans="7:7" x14ac:dyDescent="0.35">
      <c r="G243" s="12"/>
    </row>
    <row r="244" spans="7:7" x14ac:dyDescent="0.35">
      <c r="G244" s="12"/>
    </row>
    <row r="245" spans="7:7" x14ac:dyDescent="0.35">
      <c r="G245" s="12"/>
    </row>
    <row r="246" spans="7:7" x14ac:dyDescent="0.35">
      <c r="G246" s="12"/>
    </row>
    <row r="247" spans="7:7" x14ac:dyDescent="0.35">
      <c r="G247" s="12"/>
    </row>
    <row r="248" spans="7:7" x14ac:dyDescent="0.35">
      <c r="G248" s="12"/>
    </row>
    <row r="249" spans="7:7" x14ac:dyDescent="0.35">
      <c r="G249" s="12"/>
    </row>
    <row r="250" spans="7:7" x14ac:dyDescent="0.35">
      <c r="G250" s="12"/>
    </row>
    <row r="251" spans="7:7" x14ac:dyDescent="0.35">
      <c r="G251" s="12"/>
    </row>
    <row r="252" spans="7:7" x14ac:dyDescent="0.35">
      <c r="G252" s="12"/>
    </row>
    <row r="253" spans="7:7" x14ac:dyDescent="0.35">
      <c r="G253" s="12"/>
    </row>
    <row r="254" spans="7:7" x14ac:dyDescent="0.35">
      <c r="G254" s="12"/>
    </row>
    <row r="255" spans="7:7" x14ac:dyDescent="0.35">
      <c r="G255" s="12"/>
    </row>
    <row r="256" spans="7:7" x14ac:dyDescent="0.35">
      <c r="G256" s="12"/>
    </row>
    <row r="257" spans="7:7" x14ac:dyDescent="0.35">
      <c r="G257" s="12"/>
    </row>
    <row r="258" spans="7:7" x14ac:dyDescent="0.35">
      <c r="G258" s="12"/>
    </row>
    <row r="259" spans="7:7" x14ac:dyDescent="0.35">
      <c r="G259" s="12"/>
    </row>
    <row r="260" spans="7:7" x14ac:dyDescent="0.35">
      <c r="G260" s="12"/>
    </row>
    <row r="261" spans="7:7" x14ac:dyDescent="0.35">
      <c r="G261" s="12"/>
    </row>
    <row r="262" spans="7:7" x14ac:dyDescent="0.35">
      <c r="G262" s="12"/>
    </row>
    <row r="263" spans="7:7" x14ac:dyDescent="0.35">
      <c r="G263" s="12"/>
    </row>
    <row r="264" spans="7:7" x14ac:dyDescent="0.35">
      <c r="G264" s="12"/>
    </row>
    <row r="265" spans="7:7" x14ac:dyDescent="0.35">
      <c r="G265" s="12"/>
    </row>
    <row r="266" spans="7:7" x14ac:dyDescent="0.35">
      <c r="G266" s="12"/>
    </row>
    <row r="267" spans="7:7" x14ac:dyDescent="0.35">
      <c r="G267" s="12"/>
    </row>
    <row r="268" spans="7:7" x14ac:dyDescent="0.35">
      <c r="G268" s="12"/>
    </row>
    <row r="269" spans="7:7" x14ac:dyDescent="0.35">
      <c r="G269" s="12"/>
    </row>
    <row r="270" spans="7:7" x14ac:dyDescent="0.35">
      <c r="G270" s="12"/>
    </row>
    <row r="271" spans="7:7" x14ac:dyDescent="0.35">
      <c r="G271" s="12"/>
    </row>
    <row r="272" spans="7:7" x14ac:dyDescent="0.35">
      <c r="G272" s="12"/>
    </row>
    <row r="273" spans="7:7" x14ac:dyDescent="0.35">
      <c r="G273" s="12"/>
    </row>
    <row r="274" spans="7:7" x14ac:dyDescent="0.35">
      <c r="G274" s="12"/>
    </row>
    <row r="275" spans="7:7" x14ac:dyDescent="0.35">
      <c r="G275" s="12"/>
    </row>
    <row r="276" spans="7:7" x14ac:dyDescent="0.35">
      <c r="G276" s="12"/>
    </row>
    <row r="277" spans="7:7" x14ac:dyDescent="0.35">
      <c r="G277" s="12"/>
    </row>
    <row r="278" spans="7:7" x14ac:dyDescent="0.35">
      <c r="G278" s="12"/>
    </row>
    <row r="279" spans="7:7" x14ac:dyDescent="0.35">
      <c r="G279" s="12"/>
    </row>
    <row r="280" spans="7:7" x14ac:dyDescent="0.35">
      <c r="G280" s="12"/>
    </row>
    <row r="281" spans="7:7" x14ac:dyDescent="0.35">
      <c r="G281" s="12"/>
    </row>
    <row r="282" spans="7:7" x14ac:dyDescent="0.35">
      <c r="G282" s="12"/>
    </row>
    <row r="283" spans="7:7" x14ac:dyDescent="0.35">
      <c r="G283" s="12"/>
    </row>
    <row r="284" spans="7:7" x14ac:dyDescent="0.35">
      <c r="G284" s="12"/>
    </row>
    <row r="285" spans="7:7" x14ac:dyDescent="0.35">
      <c r="G285" s="12"/>
    </row>
    <row r="286" spans="7:7" x14ac:dyDescent="0.35">
      <c r="G286" s="12"/>
    </row>
    <row r="287" spans="7:7" x14ac:dyDescent="0.35">
      <c r="G287" s="12"/>
    </row>
    <row r="288" spans="7:7" x14ac:dyDescent="0.35">
      <c r="G288" s="12"/>
    </row>
    <row r="289" spans="7:7" x14ac:dyDescent="0.35">
      <c r="G289" s="12"/>
    </row>
    <row r="290" spans="7:7" x14ac:dyDescent="0.35">
      <c r="G290" s="12"/>
    </row>
    <row r="291" spans="7:7" x14ac:dyDescent="0.35">
      <c r="G291" s="12"/>
    </row>
    <row r="292" spans="7:7" x14ac:dyDescent="0.35">
      <c r="G292" s="12"/>
    </row>
    <row r="293" spans="7:7" x14ac:dyDescent="0.35">
      <c r="G293" s="12"/>
    </row>
    <row r="294" spans="7:7" x14ac:dyDescent="0.35">
      <c r="G294" s="12"/>
    </row>
    <row r="295" spans="7:7" x14ac:dyDescent="0.35">
      <c r="G295" s="12"/>
    </row>
    <row r="296" spans="7:7" x14ac:dyDescent="0.35">
      <c r="G296" s="12"/>
    </row>
    <row r="297" spans="7:7" x14ac:dyDescent="0.35">
      <c r="G297" s="12"/>
    </row>
    <row r="298" spans="7:7" x14ac:dyDescent="0.35">
      <c r="G298" s="12"/>
    </row>
    <row r="299" spans="7:7" x14ac:dyDescent="0.35">
      <c r="G299" s="12"/>
    </row>
    <row r="300" spans="7:7" x14ac:dyDescent="0.35">
      <c r="G300" s="12"/>
    </row>
    <row r="301" spans="7:7" x14ac:dyDescent="0.35">
      <c r="G301" s="12"/>
    </row>
    <row r="302" spans="7:7" x14ac:dyDescent="0.35">
      <c r="G302" s="12"/>
    </row>
    <row r="303" spans="7:7" x14ac:dyDescent="0.35">
      <c r="G303" s="12"/>
    </row>
    <row r="304" spans="7:7" x14ac:dyDescent="0.35">
      <c r="G304" s="12"/>
    </row>
    <row r="305" spans="7:7" x14ac:dyDescent="0.35">
      <c r="G305" s="12"/>
    </row>
    <row r="306" spans="7:7" x14ac:dyDescent="0.35">
      <c r="G306" s="12"/>
    </row>
    <row r="307" spans="7:7" x14ac:dyDescent="0.35">
      <c r="G307" s="12"/>
    </row>
    <row r="308" spans="7:7" x14ac:dyDescent="0.35">
      <c r="G308" s="12"/>
    </row>
    <row r="309" spans="7:7" x14ac:dyDescent="0.35">
      <c r="G309" s="12"/>
    </row>
    <row r="310" spans="7:7" x14ac:dyDescent="0.35">
      <c r="G310" s="12"/>
    </row>
    <row r="311" spans="7:7" x14ac:dyDescent="0.35">
      <c r="G311" s="12"/>
    </row>
    <row r="312" spans="7:7" x14ac:dyDescent="0.35">
      <c r="G312" s="12"/>
    </row>
    <row r="313" spans="7:7" x14ac:dyDescent="0.35">
      <c r="G313" s="12"/>
    </row>
    <row r="314" spans="7:7" x14ac:dyDescent="0.35">
      <c r="G314" s="12"/>
    </row>
    <row r="315" spans="7:7" x14ac:dyDescent="0.35">
      <c r="G315" s="12"/>
    </row>
    <row r="316" spans="7:7" x14ac:dyDescent="0.35">
      <c r="G316" s="12"/>
    </row>
    <row r="317" spans="7:7" x14ac:dyDescent="0.35">
      <c r="G317" s="12"/>
    </row>
    <row r="318" spans="7:7" x14ac:dyDescent="0.35">
      <c r="G318" s="12"/>
    </row>
    <row r="319" spans="7:7" x14ac:dyDescent="0.35">
      <c r="G319" s="12"/>
    </row>
    <row r="320" spans="7:7" x14ac:dyDescent="0.35">
      <c r="G320" s="12"/>
    </row>
    <row r="321" spans="7:7" x14ac:dyDescent="0.35">
      <c r="G321" s="12"/>
    </row>
    <row r="322" spans="7:7" x14ac:dyDescent="0.35">
      <c r="G322" s="12"/>
    </row>
    <row r="323" spans="7:7" x14ac:dyDescent="0.35">
      <c r="G323" s="12"/>
    </row>
    <row r="324" spans="7:7" x14ac:dyDescent="0.35">
      <c r="G324" s="12"/>
    </row>
    <row r="325" spans="7:7" x14ac:dyDescent="0.35">
      <c r="G325" s="12"/>
    </row>
    <row r="326" spans="7:7" x14ac:dyDescent="0.35">
      <c r="G326" s="12"/>
    </row>
    <row r="327" spans="7:7" x14ac:dyDescent="0.35">
      <c r="G327" s="12"/>
    </row>
    <row r="328" spans="7:7" x14ac:dyDescent="0.35">
      <c r="G328" s="12"/>
    </row>
    <row r="329" spans="7:7" x14ac:dyDescent="0.35">
      <c r="G329" s="12"/>
    </row>
    <row r="330" spans="7:7" x14ac:dyDescent="0.35">
      <c r="G330" s="12"/>
    </row>
    <row r="331" spans="7:7" x14ac:dyDescent="0.35">
      <c r="G331" s="12"/>
    </row>
    <row r="332" spans="7:7" x14ac:dyDescent="0.35">
      <c r="G332" s="12"/>
    </row>
    <row r="333" spans="7:7" x14ac:dyDescent="0.35">
      <c r="G333" s="12"/>
    </row>
    <row r="334" spans="7:7" x14ac:dyDescent="0.35">
      <c r="G334" s="12"/>
    </row>
    <row r="335" spans="7:7" x14ac:dyDescent="0.35">
      <c r="G335" s="12"/>
    </row>
    <row r="336" spans="7:7" x14ac:dyDescent="0.35">
      <c r="G336" s="12"/>
    </row>
    <row r="337" spans="7:7" x14ac:dyDescent="0.35">
      <c r="G337" s="12"/>
    </row>
    <row r="338" spans="7:7" x14ac:dyDescent="0.35">
      <c r="G338" s="12"/>
    </row>
    <row r="339" spans="7:7" x14ac:dyDescent="0.35">
      <c r="G339" s="12"/>
    </row>
    <row r="340" spans="7:7" x14ac:dyDescent="0.35">
      <c r="G340" s="12"/>
    </row>
    <row r="341" spans="7:7" x14ac:dyDescent="0.35">
      <c r="G341" s="12"/>
    </row>
    <row r="342" spans="7:7" x14ac:dyDescent="0.35">
      <c r="G342" s="12"/>
    </row>
    <row r="343" spans="7:7" x14ac:dyDescent="0.35">
      <c r="G343" s="12"/>
    </row>
    <row r="344" spans="7:7" x14ac:dyDescent="0.35">
      <c r="G344" s="12"/>
    </row>
    <row r="345" spans="7:7" x14ac:dyDescent="0.35">
      <c r="G345" s="12"/>
    </row>
    <row r="346" spans="7:7" x14ac:dyDescent="0.35">
      <c r="G346" s="12"/>
    </row>
    <row r="347" spans="7:7" x14ac:dyDescent="0.35">
      <c r="G347" s="12"/>
    </row>
    <row r="348" spans="7:7" x14ac:dyDescent="0.35">
      <c r="G348" s="12"/>
    </row>
    <row r="349" spans="7:7" x14ac:dyDescent="0.35">
      <c r="G349" s="12"/>
    </row>
    <row r="350" spans="7:7" x14ac:dyDescent="0.35">
      <c r="G350" s="12"/>
    </row>
    <row r="351" spans="7:7" x14ac:dyDescent="0.35">
      <c r="G351" s="12"/>
    </row>
    <row r="352" spans="7:7" x14ac:dyDescent="0.35">
      <c r="G352" s="12"/>
    </row>
    <row r="353" spans="7:7" x14ac:dyDescent="0.35">
      <c r="G353" s="12"/>
    </row>
    <row r="354" spans="7:7" x14ac:dyDescent="0.35">
      <c r="G354" s="12"/>
    </row>
    <row r="355" spans="7:7" x14ac:dyDescent="0.35">
      <c r="G355" s="12"/>
    </row>
    <row r="356" spans="7:7" x14ac:dyDescent="0.35">
      <c r="G356" s="12"/>
    </row>
    <row r="357" spans="7:7" x14ac:dyDescent="0.35">
      <c r="G357" s="12"/>
    </row>
    <row r="358" spans="7:7" x14ac:dyDescent="0.35">
      <c r="G358" s="12"/>
    </row>
    <row r="359" spans="7:7" x14ac:dyDescent="0.35">
      <c r="G359" s="12"/>
    </row>
    <row r="360" spans="7:7" x14ac:dyDescent="0.35">
      <c r="G360" s="12"/>
    </row>
    <row r="361" spans="7:7" x14ac:dyDescent="0.35">
      <c r="G361" s="12"/>
    </row>
    <row r="362" spans="7:7" x14ac:dyDescent="0.35">
      <c r="G362" s="12"/>
    </row>
    <row r="363" spans="7:7" x14ac:dyDescent="0.35">
      <c r="G363" s="12"/>
    </row>
    <row r="364" spans="7:7" x14ac:dyDescent="0.35">
      <c r="G364" s="12"/>
    </row>
    <row r="365" spans="7:7" x14ac:dyDescent="0.35">
      <c r="G365" s="12"/>
    </row>
    <row r="366" spans="7:7" x14ac:dyDescent="0.35">
      <c r="G366" s="12"/>
    </row>
    <row r="367" spans="7:7" x14ac:dyDescent="0.35">
      <c r="G367" s="12"/>
    </row>
    <row r="368" spans="7:7" x14ac:dyDescent="0.35">
      <c r="G368" s="12"/>
    </row>
    <row r="369" spans="7:7" x14ac:dyDescent="0.35">
      <c r="G369" s="12"/>
    </row>
    <row r="370" spans="7:7" x14ac:dyDescent="0.35">
      <c r="G370" s="12"/>
    </row>
    <row r="371" spans="7:7" x14ac:dyDescent="0.35">
      <c r="G371" s="12"/>
    </row>
    <row r="372" spans="7:7" x14ac:dyDescent="0.35">
      <c r="G372" s="12"/>
    </row>
    <row r="373" spans="7:7" x14ac:dyDescent="0.35">
      <c r="G373" s="12"/>
    </row>
    <row r="374" spans="7:7" x14ac:dyDescent="0.35">
      <c r="G374" s="12"/>
    </row>
    <row r="375" spans="7:7" x14ac:dyDescent="0.35">
      <c r="G375" s="12"/>
    </row>
    <row r="376" spans="7:7" x14ac:dyDescent="0.35">
      <c r="G376" s="12"/>
    </row>
    <row r="377" spans="7:7" x14ac:dyDescent="0.35">
      <c r="G377" s="12"/>
    </row>
    <row r="378" spans="7:7" x14ac:dyDescent="0.35">
      <c r="G378" s="12"/>
    </row>
    <row r="379" spans="7:7" x14ac:dyDescent="0.35">
      <c r="G379" s="12"/>
    </row>
    <row r="380" spans="7:7" x14ac:dyDescent="0.35">
      <c r="G380" s="12"/>
    </row>
    <row r="381" spans="7:7" x14ac:dyDescent="0.35">
      <c r="G381" s="12"/>
    </row>
    <row r="382" spans="7:7" x14ac:dyDescent="0.35">
      <c r="G382" s="12"/>
    </row>
    <row r="383" spans="7:7" x14ac:dyDescent="0.35">
      <c r="G383" s="12"/>
    </row>
    <row r="384" spans="7:7" x14ac:dyDescent="0.35">
      <c r="G384" s="12"/>
    </row>
    <row r="385" spans="7:7" x14ac:dyDescent="0.35">
      <c r="G385" s="12"/>
    </row>
    <row r="386" spans="7:7" x14ac:dyDescent="0.35">
      <c r="G386" s="12"/>
    </row>
    <row r="387" spans="7:7" x14ac:dyDescent="0.35">
      <c r="G387" s="12"/>
    </row>
    <row r="388" spans="7:7" x14ac:dyDescent="0.35">
      <c r="G388" s="12"/>
    </row>
    <row r="389" spans="7:7" x14ac:dyDescent="0.35">
      <c r="G389" s="12"/>
    </row>
    <row r="390" spans="7:7" x14ac:dyDescent="0.35">
      <c r="G390" s="12"/>
    </row>
    <row r="391" spans="7:7" x14ac:dyDescent="0.35">
      <c r="G391" s="12"/>
    </row>
    <row r="392" spans="7:7" x14ac:dyDescent="0.35">
      <c r="G392" s="12"/>
    </row>
    <row r="393" spans="7:7" x14ac:dyDescent="0.35">
      <c r="G393" s="12"/>
    </row>
    <row r="394" spans="7:7" x14ac:dyDescent="0.35">
      <c r="G394" s="12"/>
    </row>
    <row r="395" spans="7:7" x14ac:dyDescent="0.35">
      <c r="G395" s="12"/>
    </row>
    <row r="396" spans="7:7" x14ac:dyDescent="0.35">
      <c r="G396" s="12"/>
    </row>
    <row r="397" spans="7:7" x14ac:dyDescent="0.35">
      <c r="G397" s="12"/>
    </row>
    <row r="398" spans="7:7" x14ac:dyDescent="0.35">
      <c r="G398" s="12"/>
    </row>
    <row r="399" spans="7:7" x14ac:dyDescent="0.35">
      <c r="G399" s="12"/>
    </row>
    <row r="400" spans="7:7" x14ac:dyDescent="0.35">
      <c r="G400" s="12"/>
    </row>
    <row r="401" spans="7:7" x14ac:dyDescent="0.35">
      <c r="G401" s="12"/>
    </row>
    <row r="402" spans="7:7" x14ac:dyDescent="0.35">
      <c r="G402" s="46"/>
    </row>
  </sheetData>
  <sheetProtection algorithmName="SHA-512" hashValue="mZ++mLWsP43a269kLFGR+0VdEyb4mJMB9TI0Fx97hDPJHioFZJawvqYkJ40wuVJJIj5fumKy52il1yYYCyQhdw==" saltValue="VdwxBtytGoHznlFJjnXxaQ==" spinCount="100000" sheet="1" selectLockedCells="1"/>
  <sortState xmlns:xlrd2="http://schemas.microsoft.com/office/spreadsheetml/2017/richdata2" ref="V26:Y45">
    <sortCondition ref="V26:V45"/>
  </sortState>
  <mergeCells count="26">
    <mergeCell ref="B7:B9"/>
    <mergeCell ref="C7:C9"/>
    <mergeCell ref="A6:C6"/>
    <mergeCell ref="F7:F9"/>
    <mergeCell ref="D1:E1"/>
    <mergeCell ref="E7:E9"/>
    <mergeCell ref="A7:A9"/>
    <mergeCell ref="A1:B1"/>
    <mergeCell ref="F4:H4"/>
    <mergeCell ref="F2:H2"/>
    <mergeCell ref="H1:O1"/>
    <mergeCell ref="D7:D9"/>
    <mergeCell ref="C2:D2"/>
    <mergeCell ref="C3:D3"/>
    <mergeCell ref="S4:U5"/>
    <mergeCell ref="S2:U2"/>
    <mergeCell ref="I8:K8"/>
    <mergeCell ref="O7:O9"/>
    <mergeCell ref="F5:J6"/>
    <mergeCell ref="P9:R9"/>
    <mergeCell ref="S6:U6"/>
    <mergeCell ref="L8:N8"/>
    <mergeCell ref="S7:U8"/>
    <mergeCell ref="I7:N7"/>
    <mergeCell ref="H7:H9"/>
    <mergeCell ref="G7:G9"/>
  </mergeCells>
  <dataValidations count="10">
    <dataValidation type="textLength" operator="equal" showInputMessage="1" showErrorMessage="1" errorTitle="D.N.I. Erróneo" error="La longitud del DNI debe ser de 8 dígitos más la letra._x000a__x000a_De ser correcto, rellena con 0 por la izquierda._x000a__x000a_En el caso de extrangeros, será de una letra al principio, 7 números y una letra al final." prompt="Poner 0 delante si D.N.I. menor de 8 números" sqref="A10:A51" xr:uid="{00000000-0002-0000-0000-000000000000}">
      <formula1>9</formula1>
    </dataValidation>
    <dataValidation type="whole" operator="greaterThan" allowBlank="1" showInputMessage="1" showErrorMessage="1" sqref="D4" xr:uid="{00000000-0002-0000-0000-000001000000}">
      <formula1>0</formula1>
    </dataValidation>
    <dataValidation type="whole" operator="notEqual" allowBlank="1" showInputMessage="1" showErrorMessage="1" error="Actualiza la fecha" sqref="R8" xr:uid="{00000000-0002-0000-0000-000002000000}">
      <formula1>1</formula1>
    </dataValidation>
    <dataValidation allowBlank="1" showErrorMessage="1" errorTitle="Error en la Fecha de la Licencia" error="Debes de poner una fecha válida entre el 1 de Diciembre del 2020 y todo el año 2021" sqref="C5" xr:uid="{00000000-0002-0000-0000-000003000000}"/>
    <dataValidation type="date" operator="lessThan" showInputMessage="1" showErrorMessage="1" errorTitle="Error en la fecha de Nacimiento" error="CAUSAS:_x000a__x000a_-Falta poner la Fecha al Formulario._x000a__x000a_- El día no se corresponde con el mes._x000a__x000a_- La fecha de Nacimiento es posterior a la Fecha del Impreso." prompt="Usa el formato como dd-mm-aa (día-mes-año)" sqref="D10:D52" xr:uid="{00000000-0002-0000-0000-000004000000}">
      <formula1>$C$5</formula1>
    </dataValidation>
    <dataValidation type="textLength" allowBlank="1" showErrorMessage="1" errorTitle="Error en la selección" error="Pon sólo la X sin espacios" sqref="I10:N51" xr:uid="{00000000-0002-0000-0000-000005000000}">
      <formula1>0</formula1>
      <formula2>1</formula2>
    </dataValidation>
    <dataValidation type="list" allowBlank="1" showInputMessage="1" showErrorMessage="1" error="Introduce sólo un valor (H ó M)" sqref="E10:E51" xr:uid="{00000000-0002-0000-0000-000008000000}">
      <formula1>$R$3:$R$4</formula1>
    </dataValidation>
    <dataValidation type="textLength" operator="equal" allowBlank="1" showInputMessage="1" showErrorMessage="1" error="El CP son 5 digitos sin puntos ni comas." sqref="G10:G51" xr:uid="{00000000-0002-0000-0000-000009000000}">
      <formula1>5</formula1>
    </dataValidation>
    <dataValidation type="list" allowBlank="1" showInputMessage="1" showErrorMessage="1" sqref="E2" xr:uid="{00000000-0002-0000-0000-000006000000}">
      <formula1>$V$26:$V$34</formula1>
    </dataValidation>
    <dataValidation type="list" allowBlank="1" showInputMessage="1" showErrorMessage="1" sqref="C2" xr:uid="{00000000-0002-0000-0000-000007000000}">
      <formula1>$V$26:$V$44</formula1>
    </dataValidation>
  </dataValidations>
  <printOptions horizontalCentered="1" verticalCentered="1"/>
  <pageMargins left="0.70866141732283505" right="0.70866141732283505" top="0.74803149606299202" bottom="0.74803149606299202" header="0.31496062992126" footer="0.31496062992126"/>
  <pageSetup paperSize="9" scale="51" fitToHeight="0" orientation="landscape" horizontalDpi="1200" verticalDpi="1200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AK46"/>
  <sheetViews>
    <sheetView showGridLines="0" topLeftCell="T1" zoomScale="106" zoomScaleNormal="106" zoomScalePageLayoutView="86" workbookViewId="0">
      <selection activeCell="Y11" sqref="Y11"/>
    </sheetView>
  </sheetViews>
  <sheetFormatPr baseColWidth="10" defaultColWidth="10.73046875" defaultRowHeight="25.15" customHeight="1" x14ac:dyDescent="0.35"/>
  <cols>
    <col min="1" max="1" width="9.3984375" style="2" hidden="1" customWidth="1"/>
    <col min="2" max="2" width="9.73046875" style="2" hidden="1" customWidth="1"/>
    <col min="3" max="3" width="8.73046875" style="2" hidden="1" customWidth="1"/>
    <col min="4" max="4" width="7.73046875" style="2" hidden="1" customWidth="1"/>
    <col min="5" max="5" width="15.86328125" style="2" hidden="1" customWidth="1"/>
    <col min="6" max="6" width="16.86328125" style="2" hidden="1" customWidth="1"/>
    <col min="7" max="7" width="11.59765625" style="2" hidden="1" customWidth="1"/>
    <col min="8" max="8" width="16.1328125" style="2" hidden="1" customWidth="1"/>
    <col min="9" max="9" width="13.265625" style="2" hidden="1" customWidth="1"/>
    <col min="10" max="10" width="10.59765625" style="2" hidden="1" customWidth="1"/>
    <col min="11" max="11" width="13.265625" style="2" hidden="1" customWidth="1"/>
    <col min="12" max="12" width="15" style="2" hidden="1" customWidth="1"/>
    <col min="13" max="13" width="14.265625" style="2" hidden="1" customWidth="1"/>
    <col min="14" max="14" width="13.265625" style="2" hidden="1" customWidth="1"/>
    <col min="15" max="15" width="15.59765625" style="2" hidden="1" customWidth="1"/>
    <col min="16" max="16" width="10.3984375" style="2" hidden="1" customWidth="1"/>
    <col min="17" max="17" width="11.1328125" style="2" hidden="1" customWidth="1"/>
    <col min="18" max="18" width="13.3984375" style="2" hidden="1" customWidth="1"/>
    <col min="19" max="19" width="10.265625" style="2" hidden="1" customWidth="1"/>
    <col min="20" max="39" width="11.3984375" style="2" customWidth="1"/>
    <col min="40" max="16384" width="10.73046875" style="2"/>
  </cols>
  <sheetData>
    <row r="1" spans="2:37" ht="25.15" customHeight="1" x14ac:dyDescent="0.35">
      <c r="B1" s="127" t="s">
        <v>13</v>
      </c>
      <c r="C1" s="128"/>
      <c r="D1" s="129"/>
      <c r="E1" s="127" t="s">
        <v>14</v>
      </c>
      <c r="F1" s="128"/>
      <c r="G1" s="64">
        <f>'Impreso de Licencias'!C5</f>
        <v>0</v>
      </c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04" t="str">
        <f>CONCATENATE("Precio de las Licencias ",'Impreso de Licencias'!D1)</f>
        <v>Precio de las Licencias 2023</v>
      </c>
      <c r="V1" s="104"/>
      <c r="W1" s="104"/>
      <c r="X1" s="104"/>
      <c r="AA1" s="104" t="s">
        <v>46</v>
      </c>
      <c r="AB1" s="104"/>
      <c r="AC1" s="104"/>
      <c r="AD1" s="104"/>
      <c r="AE1" s="104"/>
    </row>
    <row r="2" spans="2:37" ht="25.15" customHeight="1" thickBot="1" x14ac:dyDescent="0.4">
      <c r="B2" s="130" t="s">
        <v>27</v>
      </c>
      <c r="C2" s="131"/>
      <c r="D2" s="131"/>
      <c r="E2" s="4"/>
      <c r="F2" s="3" t="s">
        <v>28</v>
      </c>
      <c r="G2" s="4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U2" s="104"/>
      <c r="V2" s="104"/>
      <c r="W2" s="104"/>
      <c r="X2" s="104"/>
      <c r="AA2" s="104"/>
      <c r="AB2" s="104"/>
      <c r="AC2" s="104"/>
      <c r="AD2" s="104"/>
      <c r="AE2" s="104"/>
      <c r="AG2" s="113" t="s">
        <v>47</v>
      </c>
      <c r="AH2" s="113"/>
      <c r="AI2" s="113"/>
      <c r="AJ2" s="113"/>
      <c r="AK2" s="33">
        <f ca="1">(AC4*V4)+(AD4*W4)+(AE4*X4)+(AC5*V5)+(AD5*W5)+(AE5*X5)+(AC6*V6)+(AD6*W6)+(AE6*X6)+(AC7*V7)+(AD7*W7)+(AE7*X7)+(AC8*V8)+(AD8*W8)+(AE8*X8)+(AC9*V9)+(AD9*W9)+(AE9*X9)</f>
        <v>0</v>
      </c>
    </row>
    <row r="3" spans="2:37" ht="46.9" customHeight="1" x14ac:dyDescent="0.35">
      <c r="B3" s="136" t="s">
        <v>15</v>
      </c>
      <c r="C3" s="132" t="s">
        <v>16</v>
      </c>
      <c r="D3" s="132" t="s">
        <v>17</v>
      </c>
      <c r="E3" s="132" t="s">
        <v>31</v>
      </c>
      <c r="F3" s="132" t="s">
        <v>32</v>
      </c>
      <c r="G3" s="134" t="s">
        <v>18</v>
      </c>
      <c r="H3" s="132" t="s">
        <v>19</v>
      </c>
      <c r="I3" s="138" t="s">
        <v>21</v>
      </c>
      <c r="J3" s="138" t="s">
        <v>5</v>
      </c>
      <c r="K3" s="138" t="s">
        <v>22</v>
      </c>
      <c r="L3" s="138" t="s">
        <v>20</v>
      </c>
      <c r="M3" s="138"/>
      <c r="N3" s="138"/>
      <c r="O3" s="138"/>
      <c r="P3" s="138"/>
      <c r="Q3" s="138"/>
      <c r="R3" s="140" t="s">
        <v>70</v>
      </c>
      <c r="S3" s="8"/>
      <c r="T3" s="8"/>
      <c r="V3" s="47" t="s">
        <v>114</v>
      </c>
      <c r="W3" s="47" t="s">
        <v>112</v>
      </c>
      <c r="X3" s="47" t="s">
        <v>111</v>
      </c>
      <c r="AC3" s="6" t="s">
        <v>23</v>
      </c>
      <c r="AD3" s="6" t="s">
        <v>25</v>
      </c>
      <c r="AE3" s="6" t="s">
        <v>43</v>
      </c>
      <c r="AG3" s="112"/>
      <c r="AH3" s="112"/>
      <c r="AI3" s="112"/>
      <c r="AJ3" s="112"/>
      <c r="AK3" s="32"/>
    </row>
    <row r="4" spans="2:37" ht="25.15" customHeight="1" thickBot="1" x14ac:dyDescent="0.4">
      <c r="B4" s="137"/>
      <c r="C4" s="133"/>
      <c r="D4" s="133"/>
      <c r="E4" s="133"/>
      <c r="F4" s="133"/>
      <c r="G4" s="135"/>
      <c r="H4" s="133"/>
      <c r="I4" s="139"/>
      <c r="J4" s="139"/>
      <c r="K4" s="139"/>
      <c r="L4" s="139"/>
      <c r="M4" s="139"/>
      <c r="N4" s="139"/>
      <c r="O4" s="139"/>
      <c r="P4" s="139"/>
      <c r="Q4" s="139"/>
      <c r="R4" s="141"/>
      <c r="U4" s="6" t="s">
        <v>33</v>
      </c>
      <c r="V4" s="11">
        <v>52</v>
      </c>
      <c r="W4" s="11">
        <v>22</v>
      </c>
      <c r="X4" s="11">
        <v>18</v>
      </c>
      <c r="AA4" s="9" t="s">
        <v>41</v>
      </c>
      <c r="AB4" s="10"/>
      <c r="AC4" s="7">
        <f ca="1">SUMPRODUCT((Resumen!H5:H46="Básica A")*(G5:G46="Mayor")*1)</f>
        <v>0</v>
      </c>
      <c r="AD4" s="7">
        <f ca="1">SUMPRODUCT((H5:H46="Básica A")*(G5:G46="Juvenil")*1)</f>
        <v>0</v>
      </c>
      <c r="AE4" s="7">
        <f ca="1">SUMPRODUCT((H5:H46="Básica A")*(G5:G46="Infantil")*1)</f>
        <v>0</v>
      </c>
    </row>
    <row r="5" spans="2:37" ht="25.15" customHeight="1" x14ac:dyDescent="0.35">
      <c r="B5" s="16" t="str">
        <f ca="1">IF('Impreso de Licencias'!A10="","",CELL("contenido",'Impreso de Licencias'!A10))</f>
        <v/>
      </c>
      <c r="C5" s="14" t="str">
        <f ca="1">IF('Impreso de Licencias'!A10="","",PROPER((CELL("contenido",'Impreso de Licencias'!B10))))</f>
        <v/>
      </c>
      <c r="D5" s="14" t="str">
        <f ca="1">IF('Impreso de Licencias'!A10="","",PROPER((CELL("contenido",'Impreso de Licencias'!C10))))</f>
        <v/>
      </c>
      <c r="E5" s="15" t="str">
        <f ca="1">IF('Impreso de Licencias'!A10="","",CELL("contenido",'Impreso de Licencias'!D10))</f>
        <v/>
      </c>
      <c r="F5" s="15" t="str">
        <f ca="1">IF(B5="","",IF($G$1="","",$G$1))</f>
        <v/>
      </c>
      <c r="G5" s="13" t="str">
        <f ca="1">IF(B5="","",IF('Impreso de Licencias'!T10&gt;=18,"Mayor",IF('Impreso de Licencias'!T10&gt;=14,"Juvenil","Infantil")))</f>
        <v/>
      </c>
      <c r="H5" s="13" t="str">
        <f ca="1">IF(B5="","",IF(MATCH("X",'Impreso de Licencias'!I10:N10,0)=1,"Básica A",IF(MATCH("X",'Impreso de Licencias'!I10:N10,0)=2,"Básica B",IF(MATCH("X",'Impreso de Licencias'!I10:N10,0)=3,"Básica B1",IF(MATCH("X",'Impreso de Licencias'!I10:N10,0)=4,"Plus A",IF(MATCH("X",'Impreso de Licencias'!I10:N10,0)=5,"Plus B",IF(MATCH("X",'Impreso de Licencias'!I10:N10,0)=6,"Plus B1")))))))</f>
        <v/>
      </c>
      <c r="I5" s="14" t="str">
        <f ca="1">IF('Impreso de Licencias'!A10="","",PROPER((CELL("contenido",'Impreso de Licencias'!F10))))</f>
        <v/>
      </c>
      <c r="J5" s="13" t="str">
        <f ca="1">IF('Impreso de Licencias'!A10="","",CELL("contenido",'Impreso de Licencias'!G10))</f>
        <v/>
      </c>
      <c r="K5" s="14" t="str">
        <f ca="1">IF('Impreso de Licencias'!A10="","",PROPER((CELL("contenido",'Impreso de Licencias'!H10))))</f>
        <v/>
      </c>
      <c r="L5" s="101" t="str">
        <f>IF('Impreso de Licencias'!A10="","",'Impreso de Licencias'!$C$2)</f>
        <v/>
      </c>
      <c r="M5" s="101"/>
      <c r="N5" s="101"/>
      <c r="O5" s="101"/>
      <c r="P5" s="101"/>
      <c r="Q5" s="101"/>
      <c r="R5" s="17" t="str">
        <f ca="1">IF('Impreso de Licencias'!A10="","",PROPER((CELL("contenido",'Impreso de Licencias'!E10))))</f>
        <v/>
      </c>
      <c r="U5" s="6" t="s">
        <v>34</v>
      </c>
      <c r="V5" s="11">
        <v>70</v>
      </c>
      <c r="W5" s="11">
        <v>35</v>
      </c>
      <c r="X5" s="11">
        <v>30</v>
      </c>
      <c r="AA5" s="9" t="s">
        <v>42</v>
      </c>
      <c r="AB5" s="10"/>
      <c r="AC5" s="7">
        <f ca="1">SUMPRODUCT((H5:H46="Básica B")*(G5:G46="Mayor")*1)</f>
        <v>0</v>
      </c>
      <c r="AD5" s="7">
        <f ca="1">SUMPRODUCT((H5:H46="Básica B")*(G5:G46="Juvenil")*1)</f>
        <v>0</v>
      </c>
      <c r="AE5" s="7">
        <f ca="1">SUMPRODUCT((H5:H46="Básica B")*(G5:G46="Infantil")*1)</f>
        <v>0</v>
      </c>
      <c r="AG5" s="114" t="s">
        <v>119</v>
      </c>
      <c r="AH5" s="115"/>
      <c r="AI5" s="115"/>
      <c r="AJ5" s="115"/>
      <c r="AK5" s="116"/>
    </row>
    <row r="6" spans="2:37" ht="25.15" customHeight="1" x14ac:dyDescent="0.35">
      <c r="B6" s="16" t="str">
        <f ca="1">IF('Impreso de Licencias'!A11="","",CELL("contenido",'Impreso de Licencias'!A11))</f>
        <v/>
      </c>
      <c r="C6" s="14" t="str">
        <f ca="1">IF('Impreso de Licencias'!A11="","",PROPER((CELL("contenido",'Impreso de Licencias'!B11))))</f>
        <v/>
      </c>
      <c r="D6" s="14" t="str">
        <f ca="1">IF('Impreso de Licencias'!A11="","",PROPER((CELL("contenido",'Impreso de Licencias'!C11))))</f>
        <v/>
      </c>
      <c r="E6" s="15" t="str">
        <f ca="1">IF('Impreso de Licencias'!A11="","",CELL("contenido",'Impreso de Licencias'!D11))</f>
        <v/>
      </c>
      <c r="F6" s="15" t="str">
        <f t="shared" ref="F6:F46" ca="1" si="0">IF(B6="","",IF($G$1="","",$G$1))</f>
        <v/>
      </c>
      <c r="G6" s="13" t="str">
        <f ca="1">IF(B6="","",IF('Impreso de Licencias'!T11&gt;=18,"Mayor",IF('Impreso de Licencias'!T11&gt;=14,"Juvenil","Infantil")))</f>
        <v/>
      </c>
      <c r="H6" s="13" t="str">
        <f ca="1">IF(B6="","",IF(MATCH("X",'Impreso de Licencias'!I11:N11,0)=1,"Básica A",IF(MATCH("X",'Impreso de Licencias'!I11:N11,0)=2,"Básica B",IF(MATCH("X",'Impreso de Licencias'!I11:N11,0)=3,"Básica B1",IF(MATCH("X",'Impreso de Licencias'!I11:N11,0)=4,"Plus A",IF(MATCH("X",'Impreso de Licencias'!I11:N11,0)=5,"Plus B",IF(MATCH("X",'Impreso de Licencias'!I11:N11,0)=6,"Plus B1")))))))</f>
        <v/>
      </c>
      <c r="I6" s="14" t="str">
        <f ca="1">IF('Impreso de Licencias'!A11="","",PROPER((CELL("contenido",'Impreso de Licencias'!F11))))</f>
        <v/>
      </c>
      <c r="J6" s="13" t="str">
        <f ca="1">IF('Impreso de Licencias'!A11="","",CELL("contenido",'Impreso de Licencias'!G11))</f>
        <v/>
      </c>
      <c r="K6" s="14" t="str">
        <f ca="1">IF('Impreso de Licencias'!A11="","",PROPER((CELL("contenido",'Impreso de Licencias'!H11))))</f>
        <v/>
      </c>
      <c r="L6" s="101" t="str">
        <f>IF('Impreso de Licencias'!A11="","",'Impreso de Licencias'!$C$2)</f>
        <v/>
      </c>
      <c r="M6" s="101"/>
      <c r="N6" s="101"/>
      <c r="O6" s="101"/>
      <c r="P6" s="101"/>
      <c r="Q6" s="101"/>
      <c r="R6" s="17" t="str">
        <f ca="1">IF('Impreso de Licencias'!A11="","",PROPER((CELL("contenido",'Impreso de Licencias'!E11))))</f>
        <v/>
      </c>
      <c r="U6" s="6" t="s">
        <v>35</v>
      </c>
      <c r="V6" s="11">
        <v>87</v>
      </c>
      <c r="W6" s="11">
        <v>67</v>
      </c>
      <c r="X6" s="11">
        <v>65</v>
      </c>
      <c r="AA6" s="9" t="s">
        <v>37</v>
      </c>
      <c r="AB6" s="10"/>
      <c r="AC6" s="7">
        <f ca="1">SUMPRODUCT((H5:H46="Básica B1")*(G5:G46="Mayor")*1)</f>
        <v>0</v>
      </c>
      <c r="AD6" s="7">
        <f ca="1">SUMPRODUCT((H5:H46="Básica B1")*(G5:G46="Juvenil")*1)</f>
        <v>0</v>
      </c>
      <c r="AE6" s="7">
        <f ca="1">SUMPRODUCT((H5:H46="Básica B1")*(G5:G46="Infantil")*1)</f>
        <v>0</v>
      </c>
      <c r="AG6" s="117" t="s">
        <v>118</v>
      </c>
      <c r="AH6" s="118"/>
      <c r="AI6" s="118"/>
      <c r="AJ6" s="118"/>
      <c r="AK6" s="119"/>
    </row>
    <row r="7" spans="2:37" ht="25.15" customHeight="1" thickBot="1" x14ac:dyDescent="0.4">
      <c r="B7" s="16" t="str">
        <f ca="1">IF('Impreso de Licencias'!A12="","",CELL("contenido",'Impreso de Licencias'!A12))</f>
        <v/>
      </c>
      <c r="C7" s="14" t="str">
        <f ca="1">IF('Impreso de Licencias'!A12="","",PROPER((CELL("contenido",'Impreso de Licencias'!B12))))</f>
        <v/>
      </c>
      <c r="D7" s="14" t="str">
        <f ca="1">IF('Impreso de Licencias'!A12="","",PROPER((CELL("contenido",'Impreso de Licencias'!C12))))</f>
        <v/>
      </c>
      <c r="E7" s="15" t="str">
        <f ca="1">IF('Impreso de Licencias'!A12="","",CELL("contenido",'Impreso de Licencias'!D12))</f>
        <v/>
      </c>
      <c r="F7" s="15" t="str">
        <f t="shared" ca="1" si="0"/>
        <v/>
      </c>
      <c r="G7" s="13" t="str">
        <f ca="1">IF(B7="","",IF('Impreso de Licencias'!T12&gt;=18,"Mayor",IF('Impreso de Licencias'!T12&gt;=14,"Juvenil","Infantil")))</f>
        <v/>
      </c>
      <c r="H7" s="13" t="str">
        <f ca="1">IF(B7="","",IF(MATCH("X",'Impreso de Licencias'!I12:N12,0)=1,"Básica A",IF(MATCH("X",'Impreso de Licencias'!I12:N12,0)=2,"Básica B",IF(MATCH("X",'Impreso de Licencias'!I12:N12,0)=3,"Básica B1",IF(MATCH("X",'Impreso de Licencias'!I12:N12,0)=4,"Plus A",IF(MATCH("X",'Impreso de Licencias'!I12:N12,0)=5,"Plus B",IF(MATCH("X",'Impreso de Licencias'!I12:N12,0)=6,"Plus B1")))))))</f>
        <v/>
      </c>
      <c r="I7" s="14" t="str">
        <f ca="1">IF('Impreso de Licencias'!A12="","",PROPER((CELL("contenido",'Impreso de Licencias'!F12))))</f>
        <v/>
      </c>
      <c r="J7" s="13" t="str">
        <f ca="1">IF('Impreso de Licencias'!A12="","",CELL("contenido",'Impreso de Licencias'!G12))</f>
        <v/>
      </c>
      <c r="K7" s="14" t="str">
        <f ca="1">IF('Impreso de Licencias'!A12="","",PROPER((CELL("contenido",'Impreso de Licencias'!H12))))</f>
        <v/>
      </c>
      <c r="L7" s="101" t="str">
        <f>IF('Impreso de Licencias'!A12="","",'Impreso de Licencias'!$C$2)</f>
        <v/>
      </c>
      <c r="M7" s="101"/>
      <c r="N7" s="101"/>
      <c r="O7" s="101"/>
      <c r="P7" s="101"/>
      <c r="Q7" s="101"/>
      <c r="R7" s="17" t="str">
        <f ca="1">IF('Impreso de Licencias'!A12="","",PROPER((CELL("contenido",'Impreso de Licencias'!E12))))</f>
        <v/>
      </c>
      <c r="U7" s="6" t="s">
        <v>24</v>
      </c>
      <c r="V7" s="11">
        <v>90</v>
      </c>
      <c r="W7" s="11">
        <v>69</v>
      </c>
      <c r="X7" s="11">
        <v>64</v>
      </c>
      <c r="AA7" s="9" t="s">
        <v>38</v>
      </c>
      <c r="AB7" s="10"/>
      <c r="AC7" s="7">
        <f ca="1">SUMPRODUCT((H5:H46="Plus A")*(G5:G46="Mayor")*1)</f>
        <v>0</v>
      </c>
      <c r="AD7" s="7">
        <f ca="1">SUMPRODUCT((H5:H46="Plus A")*(G5:G46="Juvenil")*1)</f>
        <v>0</v>
      </c>
      <c r="AE7" s="7">
        <f ca="1">SUMPRODUCT((H5:H46="Plus A")*(G5:G46="Infantil")*1)</f>
        <v>0</v>
      </c>
      <c r="AG7" s="120"/>
      <c r="AH7" s="121"/>
      <c r="AI7" s="121"/>
      <c r="AJ7" s="121"/>
      <c r="AK7" s="122"/>
    </row>
    <row r="8" spans="2:37" ht="25.15" customHeight="1" thickBot="1" x14ac:dyDescent="0.4">
      <c r="B8" s="16" t="str">
        <f ca="1">IF('Impreso de Licencias'!A13="","",CELL("contenido",'Impreso de Licencias'!A13))</f>
        <v/>
      </c>
      <c r="C8" s="14" t="str">
        <f ca="1">IF('Impreso de Licencias'!A13="","",PROPER((CELL("contenido",'Impreso de Licencias'!B13))))</f>
        <v/>
      </c>
      <c r="D8" s="14" t="str">
        <f ca="1">IF('Impreso de Licencias'!A13="","",PROPER((CELL("contenido",'Impreso de Licencias'!C13))))</f>
        <v/>
      </c>
      <c r="E8" s="15" t="str">
        <f ca="1">IF('Impreso de Licencias'!A13="","",CELL("contenido",'Impreso de Licencias'!D13))</f>
        <v/>
      </c>
      <c r="F8" s="15" t="str">
        <f t="shared" ca="1" si="0"/>
        <v/>
      </c>
      <c r="G8" s="13" t="str">
        <f ca="1">IF(B8="","",IF('Impreso de Licencias'!T13&gt;=18,"Mayor",IF('Impreso de Licencias'!T13&gt;=14,"Juvenil","Infantil")))</f>
        <v/>
      </c>
      <c r="H8" s="13" t="str">
        <f ca="1">IF(B8="","",IF(MATCH("X",'Impreso de Licencias'!I13:N13,0)=1,"Básica A",IF(MATCH("X",'Impreso de Licencias'!I13:N13,0)=2,"Básica B",IF(MATCH("X",'Impreso de Licencias'!I13:N13,0)=3,"Básica B1",IF(MATCH("X",'Impreso de Licencias'!I13:N13,0)=4,"Plus A",IF(MATCH("X",'Impreso de Licencias'!I13:N13,0)=5,"Plus B",IF(MATCH("X",'Impreso de Licencias'!I13:N13,0)=6,"Plus B1")))))))</f>
        <v/>
      </c>
      <c r="I8" s="14" t="str">
        <f ca="1">IF('Impreso de Licencias'!A13="","",PROPER((CELL("contenido",'Impreso de Licencias'!F13))))</f>
        <v/>
      </c>
      <c r="J8" s="13" t="str">
        <f ca="1">IF('Impreso de Licencias'!A13="","",CELL("contenido",'Impreso de Licencias'!G13))</f>
        <v/>
      </c>
      <c r="K8" s="14" t="str">
        <f ca="1">IF('Impreso de Licencias'!A13="","",PROPER((CELL("contenido",'Impreso de Licencias'!H13))))</f>
        <v/>
      </c>
      <c r="L8" s="101" t="str">
        <f>IF('Impreso de Licencias'!A13="","",'Impreso de Licencias'!$C$2)</f>
        <v/>
      </c>
      <c r="M8" s="101"/>
      <c r="N8" s="101"/>
      <c r="O8" s="101"/>
      <c r="P8" s="101"/>
      <c r="Q8" s="101"/>
      <c r="R8" s="17" t="str">
        <f ca="1">IF('Impreso de Licencias'!A13="","",PROPER((CELL("contenido",'Impreso de Licencias'!E13))))</f>
        <v/>
      </c>
      <c r="U8" s="6" t="s">
        <v>26</v>
      </c>
      <c r="V8" s="11">
        <v>107</v>
      </c>
      <c r="W8" s="11">
        <v>76</v>
      </c>
      <c r="X8" s="11">
        <v>68</v>
      </c>
      <c r="AA8" s="9" t="s">
        <v>39</v>
      </c>
      <c r="AB8" s="10"/>
      <c r="AC8" s="7">
        <f ca="1">SUMPRODUCT((H5:H46="Plus B")*(G5:G46="Mayor")*1)</f>
        <v>0</v>
      </c>
      <c r="AD8" s="7">
        <f ca="1">SUMPRODUCT((H5:H46="Plus B")*(G5:G46="Juvenil")*1)</f>
        <v>0</v>
      </c>
      <c r="AE8" s="7">
        <f ca="1">SUMPRODUCT((H5:H46="Plus B")*(G5:G46="Infantil")*1)</f>
        <v>0</v>
      </c>
      <c r="AG8" s="18"/>
      <c r="AH8" s="18"/>
      <c r="AI8" s="18"/>
      <c r="AJ8" s="18"/>
      <c r="AK8" s="18"/>
    </row>
    <row r="9" spans="2:37" ht="25.15" customHeight="1" x14ac:dyDescent="0.35">
      <c r="B9" s="16" t="str">
        <f ca="1">IF('Impreso de Licencias'!A14="","",CELL("contenido",'Impreso de Licencias'!A14))</f>
        <v/>
      </c>
      <c r="C9" s="14" t="str">
        <f ca="1">IF('Impreso de Licencias'!A14="","",PROPER((CELL("contenido",'Impreso de Licencias'!B14))))</f>
        <v/>
      </c>
      <c r="D9" s="14" t="str">
        <f ca="1">IF('Impreso de Licencias'!A14="","",PROPER((CELL("contenido",'Impreso de Licencias'!C14))))</f>
        <v/>
      </c>
      <c r="E9" s="15" t="str">
        <f ca="1">IF('Impreso de Licencias'!A14="","",CELL("contenido",'Impreso de Licencias'!D14))</f>
        <v/>
      </c>
      <c r="F9" s="15" t="str">
        <f t="shared" ca="1" si="0"/>
        <v/>
      </c>
      <c r="G9" s="13" t="str">
        <f ca="1">IF(B9="","",IF('Impreso de Licencias'!T14&gt;=18,"Mayor",IF('Impreso de Licencias'!T14&gt;=14,"Juvenil","Infantil")))</f>
        <v/>
      </c>
      <c r="H9" s="13" t="str">
        <f ca="1">IF(B9="","",IF(MATCH("X",'Impreso de Licencias'!I14:N14,0)=1,"Básica A",IF(MATCH("X",'Impreso de Licencias'!I14:N14,0)=2,"Básica B",IF(MATCH("X",'Impreso de Licencias'!I14:N14,0)=3,"Básica B1",IF(MATCH("X",'Impreso de Licencias'!I14:N14,0)=4,"Plus A",IF(MATCH("X",'Impreso de Licencias'!I14:N14,0)=5,"Plus B",IF(MATCH("X",'Impreso de Licencias'!I14:N14,0)=6,"Plus B1")))))))</f>
        <v/>
      </c>
      <c r="I9" s="14" t="str">
        <f ca="1">IF('Impreso de Licencias'!A14="","",PROPER((CELL("contenido",'Impreso de Licencias'!F14))))</f>
        <v/>
      </c>
      <c r="J9" s="13" t="str">
        <f ca="1">IF('Impreso de Licencias'!A14="","",CELL("contenido",'Impreso de Licencias'!G14))</f>
        <v/>
      </c>
      <c r="K9" s="14" t="str">
        <f ca="1">IF('Impreso de Licencias'!A14="","",PROPER((CELL("contenido",'Impreso de Licencias'!H14))))</f>
        <v/>
      </c>
      <c r="L9" s="101" t="str">
        <f>IF('Impreso de Licencias'!A14="","",'Impreso de Licencias'!$C$2)</f>
        <v/>
      </c>
      <c r="M9" s="101"/>
      <c r="N9" s="101"/>
      <c r="O9" s="101"/>
      <c r="P9" s="101"/>
      <c r="Q9" s="101"/>
      <c r="R9" s="17" t="str">
        <f ca="1">IF('Impreso de Licencias'!A14="","",PROPER((CELL("contenido",'Impreso de Licencias'!E14))))</f>
        <v/>
      </c>
      <c r="U9" s="6" t="s">
        <v>36</v>
      </c>
      <c r="V9" s="11">
        <v>151</v>
      </c>
      <c r="W9" s="11">
        <v>133</v>
      </c>
      <c r="X9" s="11">
        <v>132</v>
      </c>
      <c r="AA9" s="9" t="s">
        <v>40</v>
      </c>
      <c r="AB9" s="10"/>
      <c r="AC9" s="7">
        <f ca="1">SUMPRODUCT((H5:H46="Plus B1")*(G5:G46="Mayor")*1)</f>
        <v>0</v>
      </c>
      <c r="AD9" s="7">
        <f ca="1">SUMPRODUCT((H5:H46="Plus B1")*(G5:G46="Juvenil")*1)</f>
        <v>0</v>
      </c>
      <c r="AE9" s="7">
        <f ca="1">SUMPRODUCT((H5:H46="Plus B1")*(G5:G46="Infantil")*1)</f>
        <v>0</v>
      </c>
      <c r="AG9" s="114" t="s">
        <v>44</v>
      </c>
      <c r="AH9" s="115"/>
      <c r="AI9" s="115"/>
      <c r="AJ9" s="115"/>
      <c r="AK9" s="116"/>
    </row>
    <row r="10" spans="2:37" ht="25.15" customHeight="1" x14ac:dyDescent="0.35">
      <c r="B10" s="16" t="str">
        <f ca="1">IF('Impreso de Licencias'!A15="","",CELL("contenido",'Impreso de Licencias'!A15))</f>
        <v/>
      </c>
      <c r="C10" s="14" t="str">
        <f ca="1">IF('Impreso de Licencias'!A15="","",PROPER((CELL("contenido",'Impreso de Licencias'!B15))))</f>
        <v/>
      </c>
      <c r="D10" s="14" t="str">
        <f ca="1">IF('Impreso de Licencias'!A15="","",PROPER((CELL("contenido",'Impreso de Licencias'!C15))))</f>
        <v/>
      </c>
      <c r="E10" s="15" t="str">
        <f ca="1">IF('Impreso de Licencias'!A15="","",CELL("contenido",'Impreso de Licencias'!D15))</f>
        <v/>
      </c>
      <c r="F10" s="15" t="str">
        <f t="shared" ca="1" si="0"/>
        <v/>
      </c>
      <c r="G10" s="13" t="str">
        <f ca="1">IF(B10="","",IF('Impreso de Licencias'!T15&gt;=18,"Mayor",IF('Impreso de Licencias'!T15&gt;=14,"Juvenil","Infantil")))</f>
        <v/>
      </c>
      <c r="H10" s="13" t="str">
        <f ca="1">IF(B10="","",IF(MATCH("X",'Impreso de Licencias'!I15:N15,0)=1,"Básica A",IF(MATCH("X",'Impreso de Licencias'!I15:N15,0)=2,"Básica B",IF(MATCH("X",'Impreso de Licencias'!I15:N15,0)=3,"Básica B1",IF(MATCH("X",'Impreso de Licencias'!I15:N15,0)=4,"Plus A",IF(MATCH("X",'Impreso de Licencias'!I15:N15,0)=5,"Plus B",IF(MATCH("X",'Impreso de Licencias'!I15:N15,0)=6,"Plus B1")))))))</f>
        <v/>
      </c>
      <c r="I10" s="14" t="str">
        <f ca="1">IF('Impreso de Licencias'!A15="","",PROPER((CELL("contenido",'Impreso de Licencias'!F15))))</f>
        <v/>
      </c>
      <c r="J10" s="13" t="str">
        <f ca="1">IF('Impreso de Licencias'!A15="","",CELL("contenido",'Impreso de Licencias'!G15))</f>
        <v/>
      </c>
      <c r="K10" s="14" t="str">
        <f ca="1">IF('Impreso de Licencias'!A15="","",PROPER((CELL("contenido",'Impreso de Licencias'!H15))))</f>
        <v/>
      </c>
      <c r="L10" s="101" t="str">
        <f>IF('Impreso de Licencias'!A15="","",'Impreso de Licencias'!$C$2)</f>
        <v/>
      </c>
      <c r="M10" s="101"/>
      <c r="N10" s="101"/>
      <c r="O10" s="101"/>
      <c r="P10" s="101"/>
      <c r="Q10" s="101"/>
      <c r="R10" s="17" t="str">
        <f ca="1">IF('Impreso de Licencias'!A15="","",PROPER((CELL("contenido",'Impreso de Licencias'!E15))))</f>
        <v/>
      </c>
      <c r="AC10" s="48"/>
      <c r="AD10" s="48"/>
      <c r="AE10" s="48"/>
      <c r="AG10" s="123" t="s">
        <v>45</v>
      </c>
      <c r="AH10" s="124"/>
      <c r="AI10" s="124"/>
      <c r="AJ10" s="124"/>
      <c r="AK10" s="125"/>
    </row>
    <row r="11" spans="2:37" ht="25.15" customHeight="1" x14ac:dyDescent="0.35">
      <c r="B11" s="16" t="str">
        <f ca="1">IF('Impreso de Licencias'!A16="","",CELL("contenido",'Impreso de Licencias'!A16))</f>
        <v/>
      </c>
      <c r="C11" s="14" t="str">
        <f ca="1">IF('Impreso de Licencias'!A16="","",PROPER((CELL("contenido",'Impreso de Licencias'!B16))))</f>
        <v/>
      </c>
      <c r="D11" s="14" t="str">
        <f ca="1">IF('Impreso de Licencias'!A16="","",PROPER((CELL("contenido",'Impreso de Licencias'!C16))))</f>
        <v/>
      </c>
      <c r="E11" s="15" t="str">
        <f ca="1">IF('Impreso de Licencias'!A16="","",CELL("contenido",'Impreso de Licencias'!D16))</f>
        <v/>
      </c>
      <c r="F11" s="15" t="str">
        <f t="shared" ca="1" si="0"/>
        <v/>
      </c>
      <c r="G11" s="13" t="str">
        <f ca="1">IF(B11="","",IF('Impreso de Licencias'!T16&gt;=18,"Mayor",IF('Impreso de Licencias'!T16&gt;=14,"Juvenil","Infantil")))</f>
        <v/>
      </c>
      <c r="H11" s="13" t="str">
        <f ca="1">IF(B11="","",IF(MATCH("X",'Impreso de Licencias'!I16:N16,0)=1,"Básica A",IF(MATCH("X",'Impreso de Licencias'!I16:N16,0)=2,"Básica B",IF(MATCH("X",'Impreso de Licencias'!I16:N16,0)=3,"Básica B1",IF(MATCH("X",'Impreso de Licencias'!I16:N16,0)=4,"Plus A",IF(MATCH("X",'Impreso de Licencias'!I16:N16,0)=5,"Plus B",IF(MATCH("X",'Impreso de Licencias'!I16:N16,0)=6,"Plus B1")))))))</f>
        <v/>
      </c>
      <c r="I11" s="14" t="str">
        <f ca="1">IF('Impreso de Licencias'!A16="","",PROPER((CELL("contenido",'Impreso de Licencias'!F16))))</f>
        <v/>
      </c>
      <c r="J11" s="13" t="str">
        <f ca="1">IF('Impreso de Licencias'!A16="","",CELL("contenido",'Impreso de Licencias'!G16))</f>
        <v/>
      </c>
      <c r="K11" s="14" t="str">
        <f ca="1">IF('Impreso de Licencias'!A16="","",PROPER((CELL("contenido",'Impreso de Licencias'!H16))))</f>
        <v/>
      </c>
      <c r="L11" s="101" t="str">
        <f>IF('Impreso de Licencias'!A16="","",'Impreso de Licencias'!$C$2)</f>
        <v/>
      </c>
      <c r="M11" s="101"/>
      <c r="N11" s="101"/>
      <c r="O11" s="101"/>
      <c r="P11" s="101"/>
      <c r="Q11" s="101"/>
      <c r="R11" s="17" t="str">
        <f ca="1">IF('Impreso de Licencias'!A16="","",PROPER((CELL("contenido",'Impreso de Licencias'!E16))))</f>
        <v/>
      </c>
      <c r="U11" s="106"/>
      <c r="V11" s="106"/>
      <c r="W11" s="106"/>
      <c r="X11" s="68"/>
      <c r="AA11" s="43"/>
      <c r="AB11" s="43"/>
      <c r="AC11" s="43"/>
      <c r="AD11" s="43"/>
      <c r="AE11" s="43"/>
      <c r="AG11" s="126"/>
      <c r="AH11" s="124"/>
      <c r="AI11" s="124"/>
      <c r="AJ11" s="124"/>
      <c r="AK11" s="125"/>
    </row>
    <row r="12" spans="2:37" ht="25.15" customHeight="1" x14ac:dyDescent="0.35">
      <c r="B12" s="16" t="str">
        <f ca="1">IF('Impreso de Licencias'!A17="","",CELL("contenido",'Impreso de Licencias'!A17))</f>
        <v/>
      </c>
      <c r="C12" s="14" t="str">
        <f ca="1">IF('Impreso de Licencias'!A17="","",PROPER((CELL("contenido",'Impreso de Licencias'!B17))))</f>
        <v/>
      </c>
      <c r="D12" s="14" t="str">
        <f ca="1">IF('Impreso de Licencias'!A17="","",PROPER((CELL("contenido",'Impreso de Licencias'!C17))))</f>
        <v/>
      </c>
      <c r="E12" s="15" t="str">
        <f ca="1">IF('Impreso de Licencias'!A17="","",CELL("contenido",'Impreso de Licencias'!D17))</f>
        <v/>
      </c>
      <c r="F12" s="15" t="str">
        <f t="shared" ca="1" si="0"/>
        <v/>
      </c>
      <c r="G12" s="13" t="str">
        <f ca="1">IF(B12="","",IF('Impreso de Licencias'!T17&gt;=18,"Mayor",IF('Impreso de Licencias'!T17&gt;=14,"Juvenil","Infantil")))</f>
        <v/>
      </c>
      <c r="H12" s="13" t="str">
        <f ca="1">IF(B12="","",IF(MATCH("X",'Impreso de Licencias'!I17:N17,0)=1,"Básica A",IF(MATCH("X",'Impreso de Licencias'!I17:N17,0)=2,"Básica B",IF(MATCH("X",'Impreso de Licencias'!I17:N17,0)=3,"Básica B1",IF(MATCH("X",'Impreso de Licencias'!I17:N17,0)=4,"Plus A",IF(MATCH("X",'Impreso de Licencias'!I17:N17,0)=5,"Plus B",IF(MATCH("X",'Impreso de Licencias'!I17:N17,0)=6,"Plus B1")))))))</f>
        <v/>
      </c>
      <c r="I12" s="14" t="str">
        <f ca="1">IF('Impreso de Licencias'!A17="","",PROPER((CELL("contenido",'Impreso de Licencias'!F17))))</f>
        <v/>
      </c>
      <c r="J12" s="13" t="str">
        <f ca="1">IF('Impreso de Licencias'!A17="","",CELL("contenido",'Impreso de Licencias'!G17))</f>
        <v/>
      </c>
      <c r="K12" s="14" t="str">
        <f ca="1">IF('Impreso de Licencias'!A17="","",PROPER((CELL("contenido",'Impreso de Licencias'!H17))))</f>
        <v/>
      </c>
      <c r="L12" s="101" t="str">
        <f>IF('Impreso de Licencias'!A17="","",'Impreso de Licencias'!$C$2)</f>
        <v/>
      </c>
      <c r="M12" s="101"/>
      <c r="N12" s="101"/>
      <c r="O12" s="101"/>
      <c r="P12" s="101"/>
      <c r="Q12" s="101"/>
      <c r="R12" s="17" t="str">
        <f ca="1">IF('Impreso de Licencias'!A17="","",PROPER((CELL("contenido",'Impreso de Licencias'!E17))))</f>
        <v/>
      </c>
      <c r="U12" s="105" t="s">
        <v>84</v>
      </c>
      <c r="V12" s="105"/>
      <c r="W12" s="105"/>
      <c r="X12" s="36">
        <v>30</v>
      </c>
      <c r="AA12" s="107" t="s">
        <v>113</v>
      </c>
      <c r="AB12" s="107"/>
      <c r="AC12" s="107"/>
      <c r="AD12" s="108">
        <f ca="1">AC4+AD4+AE4+AC5+AD5+AE5+AC6+AD6+AE6+AC7+AD7+AE7+AC8+AD8+AE8+AC9+AD9+AE9</f>
        <v>0</v>
      </c>
      <c r="AE12" s="109"/>
      <c r="AG12" s="95" t="s">
        <v>79</v>
      </c>
      <c r="AH12" s="96"/>
      <c r="AI12" s="96"/>
      <c r="AJ12" s="96"/>
      <c r="AK12" s="97"/>
    </row>
    <row r="13" spans="2:37" ht="25.15" customHeight="1" thickBot="1" x14ac:dyDescent="0.4">
      <c r="B13" s="16" t="str">
        <f ca="1">IF('Impreso de Licencias'!A18="","",CELL("contenido",'Impreso de Licencias'!A18))</f>
        <v/>
      </c>
      <c r="C13" s="14" t="str">
        <f ca="1">IF('Impreso de Licencias'!A18="","",PROPER((CELL("contenido",'Impreso de Licencias'!B18))))</f>
        <v/>
      </c>
      <c r="D13" s="14" t="str">
        <f ca="1">IF('Impreso de Licencias'!A18="","",PROPER((CELL("contenido",'Impreso de Licencias'!C18))))</f>
        <v/>
      </c>
      <c r="E13" s="15" t="str">
        <f ca="1">IF('Impreso de Licencias'!A18="","",CELL("contenido",'Impreso de Licencias'!D18))</f>
        <v/>
      </c>
      <c r="F13" s="15" t="str">
        <f t="shared" ca="1" si="0"/>
        <v/>
      </c>
      <c r="G13" s="13" t="str">
        <f ca="1">IF(B13="","",IF('Impreso de Licencias'!T18&gt;=18,"Mayor",IF('Impreso de Licencias'!T18&gt;=14,"Juvenil","Infantil")))</f>
        <v/>
      </c>
      <c r="H13" s="13" t="str">
        <f ca="1">IF(B13="","",IF(MATCH("X",'Impreso de Licencias'!I18:N18,0)=1,"Básica A",IF(MATCH("X",'Impreso de Licencias'!I18:N18,0)=2,"Básica B",IF(MATCH("X",'Impreso de Licencias'!I18:N18,0)=3,"Básica B1",IF(MATCH("X",'Impreso de Licencias'!I18:N18,0)=4,"Plus A",IF(MATCH("X",'Impreso de Licencias'!I18:N18,0)=5,"Plus B",IF(MATCH("X",'Impreso de Licencias'!I18:N18,0)=6,"Plus B1")))))))</f>
        <v/>
      </c>
      <c r="I13" s="14" t="str">
        <f ca="1">IF('Impreso de Licencias'!A18="","",PROPER((CELL("contenido",'Impreso de Licencias'!F18))))</f>
        <v/>
      </c>
      <c r="J13" s="13" t="str">
        <f ca="1">IF('Impreso de Licencias'!A18="","",CELL("contenido",'Impreso de Licencias'!G18))</f>
        <v/>
      </c>
      <c r="K13" s="14" t="str">
        <f ca="1">IF('Impreso de Licencias'!A18="","",PROPER((CELL("contenido",'Impreso de Licencias'!H18))))</f>
        <v/>
      </c>
      <c r="L13" s="101" t="str">
        <f>IF('Impreso de Licencias'!A18="","",'Impreso de Licencias'!$C$2)</f>
        <v/>
      </c>
      <c r="M13" s="101"/>
      <c r="N13" s="101"/>
      <c r="O13" s="101"/>
      <c r="P13" s="101"/>
      <c r="Q13" s="101"/>
      <c r="R13" s="17" t="str">
        <f ca="1">IF('Impreso de Licencias'!A18="","",PROPER((CELL("contenido",'Impreso de Licencias'!E18))))</f>
        <v/>
      </c>
      <c r="U13" s="142"/>
      <c r="V13" s="142"/>
      <c r="W13" s="142"/>
      <c r="X13" s="68"/>
      <c r="AA13" s="107"/>
      <c r="AB13" s="107"/>
      <c r="AC13" s="107"/>
      <c r="AD13" s="110"/>
      <c r="AE13" s="111"/>
      <c r="AG13" s="98" t="s">
        <v>83</v>
      </c>
      <c r="AH13" s="99"/>
      <c r="AI13" s="99"/>
      <c r="AJ13" s="99"/>
      <c r="AK13" s="100"/>
    </row>
    <row r="14" spans="2:37" ht="25.15" customHeight="1" x14ac:dyDescent="0.35">
      <c r="B14" s="16" t="str">
        <f ca="1">IF('Impreso de Licencias'!A19="","",CELL("contenido",'Impreso de Licencias'!A19))</f>
        <v/>
      </c>
      <c r="C14" s="14" t="str">
        <f ca="1">IF('Impreso de Licencias'!A19="","",PROPER((CELL("contenido",'Impreso de Licencias'!B19))))</f>
        <v/>
      </c>
      <c r="D14" s="14" t="str">
        <f ca="1">IF('Impreso de Licencias'!A19="","",PROPER((CELL("contenido",'Impreso de Licencias'!C19))))</f>
        <v/>
      </c>
      <c r="E14" s="15" t="str">
        <f ca="1">IF('Impreso de Licencias'!A19="","",CELL("contenido",'Impreso de Licencias'!D19))</f>
        <v/>
      </c>
      <c r="F14" s="15" t="str">
        <f t="shared" ca="1" si="0"/>
        <v/>
      </c>
      <c r="G14" s="13" t="str">
        <f ca="1">IF(B14="","",IF('Impreso de Licencias'!T19&gt;=18,"Mayor",IF('Impreso de Licencias'!T19&gt;=14,"Juvenil","Infantil")))</f>
        <v/>
      </c>
      <c r="H14" s="13" t="str">
        <f ca="1">IF(B14="","",IF(MATCH("X",'Impreso de Licencias'!I19:N19,0)=1,"Básica A",IF(MATCH("X",'Impreso de Licencias'!I19:N19,0)=2,"Básica B",IF(MATCH("X",'Impreso de Licencias'!I19:N19,0)=3,"Básica B1",IF(MATCH("X",'Impreso de Licencias'!I19:N19,0)=4,"Plus A",IF(MATCH("X",'Impreso de Licencias'!I19:N19,0)=5,"Plus B",IF(MATCH("X",'Impreso de Licencias'!I19:N19,0)=6,"Plus B1")))))))</f>
        <v/>
      </c>
      <c r="I14" s="14" t="str">
        <f ca="1">IF('Impreso de Licencias'!A19="","",PROPER((CELL("contenido",'Impreso de Licencias'!F19))))</f>
        <v/>
      </c>
      <c r="J14" s="13" t="str">
        <f ca="1">IF('Impreso de Licencias'!A19="","",CELL("contenido",'Impreso de Licencias'!G19))</f>
        <v/>
      </c>
      <c r="K14" s="14" t="str">
        <f ca="1">IF('Impreso de Licencias'!A19="","",PROPER((CELL("contenido",'Impreso de Licencias'!H19))))</f>
        <v/>
      </c>
      <c r="L14" s="101" t="str">
        <f>IF('Impreso de Licencias'!A19="","",'Impreso de Licencias'!$C$2)</f>
        <v/>
      </c>
      <c r="M14" s="101"/>
      <c r="N14" s="101"/>
      <c r="O14" s="101"/>
      <c r="P14" s="101"/>
      <c r="Q14" s="101"/>
      <c r="R14" s="17" t="str">
        <f ca="1">IF('Impreso de Licencias'!A19="","",PROPER((CELL("contenido",'Impreso de Licencias'!E19))))</f>
        <v/>
      </c>
      <c r="AA14" s="102" t="str">
        <f ca="1">IF(ISNA(AC4),"Revisa el impreso de Licencias está incompleto","")</f>
        <v/>
      </c>
      <c r="AB14" s="102"/>
      <c r="AC14" s="102"/>
      <c r="AD14" s="102"/>
      <c r="AE14" s="102"/>
    </row>
    <row r="15" spans="2:37" ht="25.15" customHeight="1" x14ac:dyDescent="0.35">
      <c r="B15" s="16" t="str">
        <f ca="1">IF('Impreso de Licencias'!A20="","",CELL("contenido",'Impreso de Licencias'!A20))</f>
        <v/>
      </c>
      <c r="C15" s="14" t="str">
        <f ca="1">IF('Impreso de Licencias'!A20="","",PROPER((CELL("contenido",'Impreso de Licencias'!B20))))</f>
        <v/>
      </c>
      <c r="D15" s="14" t="str">
        <f ca="1">IF('Impreso de Licencias'!A20="","",PROPER((CELL("contenido",'Impreso de Licencias'!C20))))</f>
        <v/>
      </c>
      <c r="E15" s="15" t="str">
        <f ca="1">IF('Impreso de Licencias'!A20="","",CELL("contenido",'Impreso de Licencias'!D20))</f>
        <v/>
      </c>
      <c r="F15" s="15" t="str">
        <f t="shared" ca="1" si="0"/>
        <v/>
      </c>
      <c r="G15" s="13" t="str">
        <f ca="1">IF(B15="","",IF('Impreso de Licencias'!T20&gt;=18,"Mayor",IF('Impreso de Licencias'!T20&gt;=14,"Juvenil","Infantil")))</f>
        <v/>
      </c>
      <c r="H15" s="13" t="str">
        <f ca="1">IF(B15="","",IF(MATCH("X",'Impreso de Licencias'!I20:N20,0)=1,"Básica A",IF(MATCH("X",'Impreso de Licencias'!I20:N20,0)=2,"Básica B",IF(MATCH("X",'Impreso de Licencias'!I20:N20,0)=3,"Básica B1",IF(MATCH("X",'Impreso de Licencias'!I20:N20,0)=4,"Plus A",IF(MATCH("X",'Impreso de Licencias'!I20:N20,0)=5,"Plus B",IF(MATCH("X",'Impreso de Licencias'!I20:N20,0)=6,"Plus B1")))))))</f>
        <v/>
      </c>
      <c r="I15" s="14" t="str">
        <f ca="1">IF('Impreso de Licencias'!A20="","",PROPER((CELL("contenido",'Impreso de Licencias'!F20))))</f>
        <v/>
      </c>
      <c r="J15" s="13" t="str">
        <f ca="1">IF('Impreso de Licencias'!A20="","",CELL("contenido",'Impreso de Licencias'!G20))</f>
        <v/>
      </c>
      <c r="K15" s="14" t="str">
        <f ca="1">IF('Impreso de Licencias'!A20="","",PROPER((CELL("contenido",'Impreso de Licencias'!H20))))</f>
        <v/>
      </c>
      <c r="L15" s="101" t="str">
        <f>IF('Impreso de Licencias'!A20="","",'Impreso de Licencias'!$C$2)</f>
        <v/>
      </c>
      <c r="M15" s="101"/>
      <c r="N15" s="101"/>
      <c r="O15" s="101"/>
      <c r="P15" s="101"/>
      <c r="Q15" s="101"/>
      <c r="R15" s="17" t="str">
        <f ca="1">IF('Impreso de Licencias'!A20="","",PROPER((CELL("contenido",'Impreso de Licencias'!E20))))</f>
        <v/>
      </c>
      <c r="U15" s="103" t="s">
        <v>85</v>
      </c>
      <c r="V15" s="103"/>
      <c r="W15" s="103"/>
      <c r="X15" s="103"/>
      <c r="Y15" s="103"/>
      <c r="Z15" s="103"/>
      <c r="AA15" s="102"/>
      <c r="AB15" s="102"/>
      <c r="AC15" s="102"/>
      <c r="AD15" s="102"/>
      <c r="AE15" s="102"/>
    </row>
    <row r="16" spans="2:37" ht="25.15" customHeight="1" x14ac:dyDescent="0.35">
      <c r="B16" s="16" t="str">
        <f ca="1">IF('Impreso de Licencias'!A21="","",CELL("contenido",'Impreso de Licencias'!A21))</f>
        <v/>
      </c>
      <c r="C16" s="14" t="str">
        <f ca="1">IF('Impreso de Licencias'!A21="","",PROPER((CELL("contenido",'Impreso de Licencias'!B21))))</f>
        <v/>
      </c>
      <c r="D16" s="14" t="str">
        <f ca="1">IF('Impreso de Licencias'!A21="","",PROPER((CELL("contenido",'Impreso de Licencias'!C21))))</f>
        <v/>
      </c>
      <c r="E16" s="15" t="str">
        <f ca="1">IF('Impreso de Licencias'!A21="","",CELL("contenido",'Impreso de Licencias'!D21))</f>
        <v/>
      </c>
      <c r="F16" s="15" t="str">
        <f t="shared" ca="1" si="0"/>
        <v/>
      </c>
      <c r="G16" s="13" t="str">
        <f ca="1">IF(B16="","",IF('Impreso de Licencias'!T21&gt;=18,"Mayor",IF('Impreso de Licencias'!T21&gt;=14,"Juvenil","Infantil")))</f>
        <v/>
      </c>
      <c r="H16" s="13" t="str">
        <f ca="1">IF(B16="","",IF(MATCH("X",'Impreso de Licencias'!I21:N21,0)=1,"Básica A",IF(MATCH("X",'Impreso de Licencias'!I21:N21,0)=2,"Básica B",IF(MATCH("X",'Impreso de Licencias'!I21:N21,0)=3,"Básica B1",IF(MATCH("X",'Impreso de Licencias'!I21:N21,0)=4,"Plus A",IF(MATCH("X",'Impreso de Licencias'!I21:N21,0)=5,"Plus B",IF(MATCH("X",'Impreso de Licencias'!I21:N21,0)=6,"Plus B1")))))))</f>
        <v/>
      </c>
      <c r="I16" s="14" t="str">
        <f ca="1">IF('Impreso de Licencias'!A21="","",PROPER((CELL("contenido",'Impreso de Licencias'!F21))))</f>
        <v/>
      </c>
      <c r="J16" s="13" t="str">
        <f ca="1">IF('Impreso de Licencias'!A21="","",CELL("contenido",'Impreso de Licencias'!G21))</f>
        <v/>
      </c>
      <c r="K16" s="14" t="str">
        <f ca="1">IF('Impreso de Licencias'!A21="","",PROPER((CELL("contenido",'Impreso de Licencias'!H21))))</f>
        <v/>
      </c>
      <c r="L16" s="101" t="str">
        <f>IF('Impreso de Licencias'!A21="","",'Impreso de Licencias'!$C$2)</f>
        <v/>
      </c>
      <c r="M16" s="101"/>
      <c r="N16" s="101"/>
      <c r="O16" s="101"/>
      <c r="P16" s="101"/>
      <c r="Q16" s="101"/>
      <c r="R16" s="17" t="str">
        <f ca="1">IF('Impreso de Licencias'!A21="","",PROPER((CELL("contenido",'Impreso de Licencias'!E21))))</f>
        <v/>
      </c>
      <c r="U16" s="103"/>
      <c r="V16" s="103"/>
      <c r="W16" s="103"/>
      <c r="X16" s="103"/>
      <c r="Y16" s="103"/>
      <c r="Z16" s="103"/>
    </row>
    <row r="17" spans="2:18" ht="25.15" customHeight="1" x14ac:dyDescent="0.35">
      <c r="B17" s="16" t="str">
        <f ca="1">IF('Impreso de Licencias'!A22="","",CELL("contenido",'Impreso de Licencias'!A22))</f>
        <v/>
      </c>
      <c r="C17" s="14" t="str">
        <f ca="1">IF('Impreso de Licencias'!A22="","",PROPER((CELL("contenido",'Impreso de Licencias'!B22))))</f>
        <v/>
      </c>
      <c r="D17" s="14" t="str">
        <f ca="1">IF('Impreso de Licencias'!A22="","",PROPER((CELL("contenido",'Impreso de Licencias'!C22))))</f>
        <v/>
      </c>
      <c r="E17" s="15" t="str">
        <f ca="1">IF('Impreso de Licencias'!A22="","",CELL("contenido",'Impreso de Licencias'!D22))</f>
        <v/>
      </c>
      <c r="F17" s="15" t="str">
        <f t="shared" ca="1" si="0"/>
        <v/>
      </c>
      <c r="G17" s="13" t="str">
        <f ca="1">IF(B17="","",IF('Impreso de Licencias'!T22&gt;=18,"Mayor",IF('Impreso de Licencias'!T22&gt;=14,"Juvenil","Infantil")))</f>
        <v/>
      </c>
      <c r="H17" s="13" t="str">
        <f ca="1">IF(B17="","",IF(MATCH("X",'Impreso de Licencias'!I22:N22,0)=1,"Básica A",IF(MATCH("X",'Impreso de Licencias'!I22:N22,0)=2,"Básica B",IF(MATCH("X",'Impreso de Licencias'!I22:N22,0)=3,"Básica B1",IF(MATCH("X",'Impreso de Licencias'!I22:N22,0)=4,"Plus A",IF(MATCH("X",'Impreso de Licencias'!I22:N22,0)=5,"Plus B",IF(MATCH("X",'Impreso de Licencias'!I22:N22,0)=6,"Plus B1")))))))</f>
        <v/>
      </c>
      <c r="I17" s="14" t="str">
        <f ca="1">IF('Impreso de Licencias'!A22="","",PROPER((CELL("contenido",'Impreso de Licencias'!F22))))</f>
        <v/>
      </c>
      <c r="J17" s="13" t="str">
        <f ca="1">IF('Impreso de Licencias'!A22="","",CELL("contenido",'Impreso de Licencias'!G22))</f>
        <v/>
      </c>
      <c r="K17" s="14" t="str">
        <f ca="1">IF('Impreso de Licencias'!A22="","",PROPER((CELL("contenido",'Impreso de Licencias'!H22))))</f>
        <v/>
      </c>
      <c r="L17" s="101" t="str">
        <f>IF('Impreso de Licencias'!A22="","",'Impreso de Licencias'!$C$2)</f>
        <v/>
      </c>
      <c r="M17" s="101"/>
      <c r="N17" s="101"/>
      <c r="O17" s="101"/>
      <c r="P17" s="101"/>
      <c r="Q17" s="101"/>
      <c r="R17" s="17" t="str">
        <f ca="1">IF('Impreso de Licencias'!A22="","",PROPER((CELL("contenido",'Impreso de Licencias'!E22))))</f>
        <v/>
      </c>
    </row>
    <row r="18" spans="2:18" ht="25.15" customHeight="1" x14ac:dyDescent="0.35">
      <c r="B18" s="16" t="str">
        <f ca="1">IF('Impreso de Licencias'!A23="","",CELL("contenido",'Impreso de Licencias'!A23))</f>
        <v/>
      </c>
      <c r="C18" s="14" t="str">
        <f ca="1">IF('Impreso de Licencias'!A23="","",PROPER((CELL("contenido",'Impreso de Licencias'!B23))))</f>
        <v/>
      </c>
      <c r="D18" s="14" t="str">
        <f ca="1">IF('Impreso de Licencias'!A23="","",PROPER((CELL("contenido",'Impreso de Licencias'!C23))))</f>
        <v/>
      </c>
      <c r="E18" s="15" t="str">
        <f ca="1">IF('Impreso de Licencias'!A23="","",CELL("contenido",'Impreso de Licencias'!D23))</f>
        <v/>
      </c>
      <c r="F18" s="15" t="str">
        <f t="shared" ca="1" si="0"/>
        <v/>
      </c>
      <c r="G18" s="13" t="str">
        <f ca="1">IF(B18="","",IF('Impreso de Licencias'!T23&gt;=18,"Mayor",IF('Impreso de Licencias'!T23&gt;=14,"Juvenil","Infantil")))</f>
        <v/>
      </c>
      <c r="H18" s="13" t="str">
        <f ca="1">IF(B18="","",IF(MATCH("X",'Impreso de Licencias'!I23:N23,0)=1,"Básica A",IF(MATCH("X",'Impreso de Licencias'!I23:N23,0)=2,"Básica B",IF(MATCH("X",'Impreso de Licencias'!I23:N23,0)=3,"Básica B1",IF(MATCH("X",'Impreso de Licencias'!I23:N23,0)=4,"Plus A",IF(MATCH("X",'Impreso de Licencias'!I23:N23,0)=5,"Plus B",IF(MATCH("X",'Impreso de Licencias'!I23:N23,0)=6,"Plus B1")))))))</f>
        <v/>
      </c>
      <c r="I18" s="14" t="str">
        <f ca="1">IF('Impreso de Licencias'!A23="","",PROPER((CELL("contenido",'Impreso de Licencias'!F23))))</f>
        <v/>
      </c>
      <c r="J18" s="13" t="str">
        <f ca="1">IF('Impreso de Licencias'!A23="","",CELL("contenido",'Impreso de Licencias'!G23))</f>
        <v/>
      </c>
      <c r="K18" s="14" t="str">
        <f ca="1">IF('Impreso de Licencias'!A23="","",PROPER((CELL("contenido",'Impreso de Licencias'!H23))))</f>
        <v/>
      </c>
      <c r="L18" s="101" t="str">
        <f>IF('Impreso de Licencias'!A23="","",'Impreso de Licencias'!$C$2)</f>
        <v/>
      </c>
      <c r="M18" s="101"/>
      <c r="N18" s="101"/>
      <c r="O18" s="101"/>
      <c r="P18" s="101"/>
      <c r="Q18" s="101"/>
      <c r="R18" s="17" t="str">
        <f ca="1">IF('Impreso de Licencias'!A23="","",PROPER((CELL("contenido",'Impreso de Licencias'!E23))))</f>
        <v/>
      </c>
    </row>
    <row r="19" spans="2:18" ht="25.15" customHeight="1" x14ac:dyDescent="0.35">
      <c r="B19" s="16" t="str">
        <f ca="1">IF('Impreso de Licencias'!A24="","",CELL("contenido",'Impreso de Licencias'!A24))</f>
        <v/>
      </c>
      <c r="C19" s="14" t="str">
        <f ca="1">IF('Impreso de Licencias'!A24="","",PROPER((CELL("contenido",'Impreso de Licencias'!B24))))</f>
        <v/>
      </c>
      <c r="D19" s="14" t="str">
        <f ca="1">IF('Impreso de Licencias'!A24="","",PROPER((CELL("contenido",'Impreso de Licencias'!C24))))</f>
        <v/>
      </c>
      <c r="E19" s="15" t="str">
        <f ca="1">IF('Impreso de Licencias'!A24="","",CELL("contenido",'Impreso de Licencias'!D24))</f>
        <v/>
      </c>
      <c r="F19" s="15" t="str">
        <f t="shared" ca="1" si="0"/>
        <v/>
      </c>
      <c r="G19" s="13" t="str">
        <f ca="1">IF(B19="","",IF('Impreso de Licencias'!T24&gt;=18,"Mayor",IF('Impreso de Licencias'!T24&gt;=14,"Juvenil","Infantil")))</f>
        <v/>
      </c>
      <c r="H19" s="13" t="str">
        <f ca="1">IF(B19="","",IF(MATCH("X",'Impreso de Licencias'!I24:N24,0)=1,"Básica A",IF(MATCH("X",'Impreso de Licencias'!I24:N24,0)=2,"Básica B",IF(MATCH("X",'Impreso de Licencias'!I24:N24,0)=3,"Básica B1",IF(MATCH("X",'Impreso de Licencias'!I24:N24,0)=4,"Plus A",IF(MATCH("X",'Impreso de Licencias'!I24:N24,0)=5,"Plus B",IF(MATCH("X",'Impreso de Licencias'!I24:N24,0)=6,"Plus B1")))))))</f>
        <v/>
      </c>
      <c r="I19" s="14" t="str">
        <f ca="1">IF('Impreso de Licencias'!A24="","",PROPER((CELL("contenido",'Impreso de Licencias'!F24))))</f>
        <v/>
      </c>
      <c r="J19" s="13" t="str">
        <f ca="1">IF('Impreso de Licencias'!A24="","",CELL("contenido",'Impreso de Licencias'!G24))</f>
        <v/>
      </c>
      <c r="K19" s="14" t="str">
        <f ca="1">IF('Impreso de Licencias'!A24="","",PROPER((CELL("contenido",'Impreso de Licencias'!H24))))</f>
        <v/>
      </c>
      <c r="L19" s="101" t="str">
        <f>IF('Impreso de Licencias'!A24="","",'Impreso de Licencias'!$C$2)</f>
        <v/>
      </c>
      <c r="M19" s="101"/>
      <c r="N19" s="101"/>
      <c r="O19" s="101"/>
      <c r="P19" s="101"/>
      <c r="Q19" s="101"/>
      <c r="R19" s="17" t="str">
        <f ca="1">IF('Impreso de Licencias'!A24="","",PROPER((CELL("contenido",'Impreso de Licencias'!E24))))</f>
        <v/>
      </c>
    </row>
    <row r="20" spans="2:18" ht="25.15" customHeight="1" x14ac:dyDescent="0.35">
      <c r="B20" s="16" t="str">
        <f ca="1">IF('Impreso de Licencias'!A25="","",CELL("contenido",'Impreso de Licencias'!A25))</f>
        <v/>
      </c>
      <c r="C20" s="14" t="str">
        <f ca="1">IF('Impreso de Licencias'!A25="","",PROPER((CELL("contenido",'Impreso de Licencias'!B25))))</f>
        <v/>
      </c>
      <c r="D20" s="14" t="str">
        <f ca="1">IF('Impreso de Licencias'!A25="","",PROPER((CELL("contenido",'Impreso de Licencias'!C25))))</f>
        <v/>
      </c>
      <c r="E20" s="15" t="str">
        <f ca="1">IF('Impreso de Licencias'!A25="","",CELL("contenido",'Impreso de Licencias'!D25))</f>
        <v/>
      </c>
      <c r="F20" s="15" t="str">
        <f t="shared" ca="1" si="0"/>
        <v/>
      </c>
      <c r="G20" s="13" t="str">
        <f ca="1">IF(B20="","",IF('Impreso de Licencias'!T25&gt;=18,"Mayor",IF('Impreso de Licencias'!T25&gt;=14,"Juvenil","Infantil")))</f>
        <v/>
      </c>
      <c r="H20" s="13" t="str">
        <f ca="1">IF(B20="","",IF(MATCH("X",'Impreso de Licencias'!I25:N25,0)=1,"Básica A",IF(MATCH("X",'Impreso de Licencias'!I25:N25,0)=2,"Básica B",IF(MATCH("X",'Impreso de Licencias'!I25:N25,0)=3,"Básica B1",IF(MATCH("X",'Impreso de Licencias'!I25:N25,0)=4,"Plus A",IF(MATCH("X",'Impreso de Licencias'!I25:N25,0)=5,"Plus B",IF(MATCH("X",'Impreso de Licencias'!I25:N25,0)=6,"Plus B1")))))))</f>
        <v/>
      </c>
      <c r="I20" s="14" t="str">
        <f ca="1">IF('Impreso de Licencias'!A25="","",PROPER((CELL("contenido",'Impreso de Licencias'!F25))))</f>
        <v/>
      </c>
      <c r="J20" s="13" t="str">
        <f ca="1">IF('Impreso de Licencias'!A25="","",CELL("contenido",'Impreso de Licencias'!G25))</f>
        <v/>
      </c>
      <c r="K20" s="14" t="str">
        <f ca="1">IF('Impreso de Licencias'!A25="","",PROPER((CELL("contenido",'Impreso de Licencias'!H25))))</f>
        <v/>
      </c>
      <c r="L20" s="101" t="str">
        <f>IF('Impreso de Licencias'!A25="","",'Impreso de Licencias'!$C$2)</f>
        <v/>
      </c>
      <c r="M20" s="101"/>
      <c r="N20" s="101"/>
      <c r="O20" s="101"/>
      <c r="P20" s="101"/>
      <c r="Q20" s="101"/>
      <c r="R20" s="17" t="str">
        <f ca="1">IF('Impreso de Licencias'!A25="","",PROPER((CELL("contenido",'Impreso de Licencias'!E25))))</f>
        <v/>
      </c>
    </row>
    <row r="21" spans="2:18" ht="25.15" customHeight="1" x14ac:dyDescent="0.35">
      <c r="B21" s="16" t="str">
        <f ca="1">IF('Impreso de Licencias'!A26="","",CELL("contenido",'Impreso de Licencias'!A26))</f>
        <v/>
      </c>
      <c r="C21" s="14" t="str">
        <f ca="1">IF('Impreso de Licencias'!A26="","",PROPER((CELL("contenido",'Impreso de Licencias'!B26))))</f>
        <v/>
      </c>
      <c r="D21" s="14" t="str">
        <f ca="1">IF('Impreso de Licencias'!A26="","",PROPER((CELL("contenido",'Impreso de Licencias'!C26))))</f>
        <v/>
      </c>
      <c r="E21" s="15" t="str">
        <f ca="1">IF('Impreso de Licencias'!A26="","",CELL("contenido",'Impreso de Licencias'!D26))</f>
        <v/>
      </c>
      <c r="F21" s="15" t="str">
        <f t="shared" ca="1" si="0"/>
        <v/>
      </c>
      <c r="G21" s="13" t="str">
        <f ca="1">IF(B21="","",IF('Impreso de Licencias'!T26&gt;=18,"Mayor",IF('Impreso de Licencias'!T26&gt;=14,"Juvenil","Infantil")))</f>
        <v/>
      </c>
      <c r="H21" s="13" t="str">
        <f ca="1">IF(B21="","",IF(MATCH("X",'Impreso de Licencias'!I26:N26,0)=1,"Básica A",IF(MATCH("X",'Impreso de Licencias'!I26:N26,0)=2,"Básica B",IF(MATCH("X",'Impreso de Licencias'!I26:N26,0)=3,"Básica B1",IF(MATCH("X",'Impreso de Licencias'!I26:N26,0)=4,"Plus A",IF(MATCH("X",'Impreso de Licencias'!I26:N26,0)=5,"Plus B",IF(MATCH("X",'Impreso de Licencias'!I26:N26,0)=6,"Plus B1")))))))</f>
        <v/>
      </c>
      <c r="I21" s="14" t="str">
        <f ca="1">IF('Impreso de Licencias'!A26="","",PROPER((CELL("contenido",'Impreso de Licencias'!F26))))</f>
        <v/>
      </c>
      <c r="J21" s="13" t="str">
        <f ca="1">IF('Impreso de Licencias'!A26="","",CELL("contenido",'Impreso de Licencias'!G26))</f>
        <v/>
      </c>
      <c r="K21" s="14" t="str">
        <f ca="1">IF('Impreso de Licencias'!A26="","",PROPER((CELL("contenido",'Impreso de Licencias'!H26))))</f>
        <v/>
      </c>
      <c r="L21" s="101" t="str">
        <f>IF('Impreso de Licencias'!A26="","",'Impreso de Licencias'!$C$2)</f>
        <v/>
      </c>
      <c r="M21" s="101"/>
      <c r="N21" s="101"/>
      <c r="O21" s="101"/>
      <c r="P21" s="101"/>
      <c r="Q21" s="101"/>
      <c r="R21" s="17" t="str">
        <f ca="1">IF('Impreso de Licencias'!A26="","",PROPER((CELL("contenido",'Impreso de Licencias'!E26))))</f>
        <v/>
      </c>
    </row>
    <row r="22" spans="2:18" ht="25.15" customHeight="1" x14ac:dyDescent="0.35">
      <c r="B22" s="16" t="str">
        <f ca="1">IF('Impreso de Licencias'!A27="","",CELL("contenido",'Impreso de Licencias'!A27))</f>
        <v/>
      </c>
      <c r="C22" s="14" t="str">
        <f ca="1">IF('Impreso de Licencias'!A27="","",PROPER((CELL("contenido",'Impreso de Licencias'!B27))))</f>
        <v/>
      </c>
      <c r="D22" s="14" t="str">
        <f ca="1">IF('Impreso de Licencias'!A27="","",PROPER((CELL("contenido",'Impreso de Licencias'!C27))))</f>
        <v/>
      </c>
      <c r="E22" s="15" t="str">
        <f ca="1">IF('Impreso de Licencias'!A27="","",CELL("contenido",'Impreso de Licencias'!D27))</f>
        <v/>
      </c>
      <c r="F22" s="15" t="str">
        <f t="shared" ca="1" si="0"/>
        <v/>
      </c>
      <c r="G22" s="13" t="str">
        <f ca="1">IF(B22="","",IF('Impreso de Licencias'!T27&gt;=18,"Mayor",IF('Impreso de Licencias'!T27&gt;=14,"Juvenil","Infantil")))</f>
        <v/>
      </c>
      <c r="H22" s="13" t="str">
        <f ca="1">IF(B22="","",IF(MATCH("X",'Impreso de Licencias'!I27:N27,0)=1,"Básica A",IF(MATCH("X",'Impreso de Licencias'!I27:N27,0)=2,"Básica B",IF(MATCH("X",'Impreso de Licencias'!I27:N27,0)=3,"Básica B1",IF(MATCH("X",'Impreso de Licencias'!I27:N27,0)=4,"Plus A",IF(MATCH("X",'Impreso de Licencias'!I27:N27,0)=5,"Plus B",IF(MATCH("X",'Impreso de Licencias'!I27:N27,0)=6,"Plus B1")))))))</f>
        <v/>
      </c>
      <c r="I22" s="14" t="str">
        <f ca="1">IF('Impreso de Licencias'!A27="","",PROPER((CELL("contenido",'Impreso de Licencias'!F27))))</f>
        <v/>
      </c>
      <c r="J22" s="13" t="str">
        <f ca="1">IF('Impreso de Licencias'!A27="","",CELL("contenido",'Impreso de Licencias'!G27))</f>
        <v/>
      </c>
      <c r="K22" s="14" t="str">
        <f ca="1">IF('Impreso de Licencias'!A27="","",PROPER((CELL("contenido",'Impreso de Licencias'!H27))))</f>
        <v/>
      </c>
      <c r="L22" s="101" t="str">
        <f>IF('Impreso de Licencias'!A27="","",'Impreso de Licencias'!$C$2)</f>
        <v/>
      </c>
      <c r="M22" s="101"/>
      <c r="N22" s="101"/>
      <c r="O22" s="101"/>
      <c r="P22" s="101"/>
      <c r="Q22" s="101"/>
      <c r="R22" s="17" t="str">
        <f ca="1">IF('Impreso de Licencias'!A27="","",PROPER((CELL("contenido",'Impreso de Licencias'!E27))))</f>
        <v/>
      </c>
    </row>
    <row r="23" spans="2:18" ht="25.15" customHeight="1" x14ac:dyDescent="0.35">
      <c r="B23" s="16" t="str">
        <f ca="1">IF('Impreso de Licencias'!A28="","",CELL("contenido",'Impreso de Licencias'!A28))</f>
        <v/>
      </c>
      <c r="C23" s="14" t="str">
        <f ca="1">IF('Impreso de Licencias'!A28="","",PROPER((CELL("contenido",'Impreso de Licencias'!B28))))</f>
        <v/>
      </c>
      <c r="D23" s="14" t="str">
        <f ca="1">IF('Impreso de Licencias'!A28="","",PROPER((CELL("contenido",'Impreso de Licencias'!C28))))</f>
        <v/>
      </c>
      <c r="E23" s="15" t="str">
        <f ca="1">IF('Impreso de Licencias'!A28="","",CELL("contenido",'Impreso de Licencias'!D28))</f>
        <v/>
      </c>
      <c r="F23" s="15" t="str">
        <f t="shared" ca="1" si="0"/>
        <v/>
      </c>
      <c r="G23" s="13" t="str">
        <f ca="1">IF(B23="","",IF('Impreso de Licencias'!T28&gt;=18,"Mayor",IF('Impreso de Licencias'!T28&gt;=14,"Juvenil","Infantil")))</f>
        <v/>
      </c>
      <c r="H23" s="13" t="str">
        <f ca="1">IF(B23="","",IF(MATCH("X",'Impreso de Licencias'!I28:N28,0)=1,"Básica A",IF(MATCH("X",'Impreso de Licencias'!I28:N28,0)=2,"Básica B",IF(MATCH("X",'Impreso de Licencias'!I28:N28,0)=3,"Básica B1",IF(MATCH("X",'Impreso de Licencias'!I28:N28,0)=4,"Plus A",IF(MATCH("X",'Impreso de Licencias'!I28:N28,0)=5,"Plus B",IF(MATCH("X",'Impreso de Licencias'!I28:N28,0)=6,"Plus B1")))))))</f>
        <v/>
      </c>
      <c r="I23" s="14" t="str">
        <f ca="1">IF('Impreso de Licencias'!A28="","",PROPER((CELL("contenido",'Impreso de Licencias'!F28))))</f>
        <v/>
      </c>
      <c r="J23" s="13" t="str">
        <f ca="1">IF('Impreso de Licencias'!A28="","",CELL("contenido",'Impreso de Licencias'!G28))</f>
        <v/>
      </c>
      <c r="K23" s="14" t="str">
        <f ca="1">IF('Impreso de Licencias'!A28="","",PROPER((CELL("contenido",'Impreso de Licencias'!H28))))</f>
        <v/>
      </c>
      <c r="L23" s="101" t="str">
        <f>IF('Impreso de Licencias'!A28="","",'Impreso de Licencias'!$C$2)</f>
        <v/>
      </c>
      <c r="M23" s="101"/>
      <c r="N23" s="101"/>
      <c r="O23" s="101"/>
      <c r="P23" s="101"/>
      <c r="Q23" s="101"/>
      <c r="R23" s="17" t="str">
        <f ca="1">IF('Impreso de Licencias'!A28="","",PROPER((CELL("contenido",'Impreso de Licencias'!E28))))</f>
        <v/>
      </c>
    </row>
    <row r="24" spans="2:18" ht="25.15" customHeight="1" x14ac:dyDescent="0.35">
      <c r="B24" s="16" t="str">
        <f ca="1">IF('Impreso de Licencias'!A29="","",CELL("contenido",'Impreso de Licencias'!A29))</f>
        <v/>
      </c>
      <c r="C24" s="14" t="str">
        <f ca="1">IF('Impreso de Licencias'!A29="","",PROPER((CELL("contenido",'Impreso de Licencias'!B29))))</f>
        <v/>
      </c>
      <c r="D24" s="14" t="str">
        <f ca="1">IF('Impreso de Licencias'!A29="","",PROPER((CELL("contenido",'Impreso de Licencias'!C29))))</f>
        <v/>
      </c>
      <c r="E24" s="15" t="str">
        <f ca="1">IF('Impreso de Licencias'!A29="","",CELL("contenido",'Impreso de Licencias'!D29))</f>
        <v/>
      </c>
      <c r="F24" s="15" t="str">
        <f t="shared" ca="1" si="0"/>
        <v/>
      </c>
      <c r="G24" s="13" t="str">
        <f ca="1">IF(B24="","",IF('Impreso de Licencias'!T29&gt;=18,"Mayor",IF('Impreso de Licencias'!T29&gt;=14,"Juvenil","Infantil")))</f>
        <v/>
      </c>
      <c r="H24" s="13" t="str">
        <f ca="1">IF(B24="","",IF(MATCH("X",'Impreso de Licencias'!I29:N29,0)=1,"Básica A",IF(MATCH("X",'Impreso de Licencias'!I29:N29,0)=2,"Básica B",IF(MATCH("X",'Impreso de Licencias'!I29:N29,0)=3,"Básica B1",IF(MATCH("X",'Impreso de Licencias'!I29:N29,0)=4,"Plus A",IF(MATCH("X",'Impreso de Licencias'!I29:N29,0)=5,"Plus B",IF(MATCH("X",'Impreso de Licencias'!I29:N29,0)=6,"Plus B1")))))))</f>
        <v/>
      </c>
      <c r="I24" s="14" t="str">
        <f ca="1">IF('Impreso de Licencias'!A29="","",PROPER((CELL("contenido",'Impreso de Licencias'!F29))))</f>
        <v/>
      </c>
      <c r="J24" s="13" t="str">
        <f ca="1">IF('Impreso de Licencias'!A29="","",CELL("contenido",'Impreso de Licencias'!G29))</f>
        <v/>
      </c>
      <c r="K24" s="14" t="str">
        <f ca="1">IF('Impreso de Licencias'!A29="","",PROPER((CELL("contenido",'Impreso de Licencias'!H29))))</f>
        <v/>
      </c>
      <c r="L24" s="101" t="str">
        <f>IF('Impreso de Licencias'!A29="","",'Impreso de Licencias'!$C$2)</f>
        <v/>
      </c>
      <c r="M24" s="101"/>
      <c r="N24" s="101"/>
      <c r="O24" s="101"/>
      <c r="P24" s="101"/>
      <c r="Q24" s="101"/>
      <c r="R24" s="17" t="str">
        <f ca="1">IF('Impreso de Licencias'!A29="","",PROPER((CELL("contenido",'Impreso de Licencias'!E29))))</f>
        <v/>
      </c>
    </row>
    <row r="25" spans="2:18" ht="25.15" customHeight="1" x14ac:dyDescent="0.35">
      <c r="B25" s="16" t="str">
        <f ca="1">IF('Impreso de Licencias'!A30="","",CELL("contenido",'Impreso de Licencias'!A30))</f>
        <v/>
      </c>
      <c r="C25" s="14" t="str">
        <f ca="1">IF('Impreso de Licencias'!A30="","",PROPER((CELL("contenido",'Impreso de Licencias'!B30))))</f>
        <v/>
      </c>
      <c r="D25" s="14" t="str">
        <f ca="1">IF('Impreso de Licencias'!A30="","",PROPER((CELL("contenido",'Impreso de Licencias'!C30))))</f>
        <v/>
      </c>
      <c r="E25" s="15" t="str">
        <f ca="1">IF('Impreso de Licencias'!A30="","",CELL("contenido",'Impreso de Licencias'!D30))</f>
        <v/>
      </c>
      <c r="F25" s="15" t="str">
        <f t="shared" ca="1" si="0"/>
        <v/>
      </c>
      <c r="G25" s="13" t="str">
        <f ca="1">IF(B25="","",IF('Impreso de Licencias'!T30&gt;=18,"Mayor",IF('Impreso de Licencias'!T30&gt;=14,"Juvenil","Infantil")))</f>
        <v/>
      </c>
      <c r="H25" s="13" t="str">
        <f ca="1">IF(B25="","",IF(MATCH("X",'Impreso de Licencias'!I30:N30,0)=1,"Básica A",IF(MATCH("X",'Impreso de Licencias'!I30:N30,0)=2,"Básica B",IF(MATCH("X",'Impreso de Licencias'!I30:N30,0)=3,"Básica B1",IF(MATCH("X",'Impreso de Licencias'!I30:N30,0)=4,"Plus A",IF(MATCH("X",'Impreso de Licencias'!I30:N30,0)=5,"Plus B",IF(MATCH("X",'Impreso de Licencias'!I30:N30,0)=6,"Plus B1")))))))</f>
        <v/>
      </c>
      <c r="I25" s="14" t="str">
        <f ca="1">IF('Impreso de Licencias'!A30="","",PROPER((CELL("contenido",'Impreso de Licencias'!F30))))</f>
        <v/>
      </c>
      <c r="J25" s="13" t="str">
        <f ca="1">IF('Impreso de Licencias'!A30="","",CELL("contenido",'Impreso de Licencias'!G30))</f>
        <v/>
      </c>
      <c r="K25" s="14" t="str">
        <f ca="1">IF('Impreso de Licencias'!A30="","",PROPER((CELL("contenido",'Impreso de Licencias'!H30))))</f>
        <v/>
      </c>
      <c r="L25" s="101" t="str">
        <f>IF('Impreso de Licencias'!A30="","",'Impreso de Licencias'!$C$2)</f>
        <v/>
      </c>
      <c r="M25" s="101"/>
      <c r="N25" s="101"/>
      <c r="O25" s="101"/>
      <c r="P25" s="101"/>
      <c r="Q25" s="101"/>
      <c r="R25" s="17" t="str">
        <f ca="1">IF('Impreso de Licencias'!A30="","",PROPER((CELL("contenido",'Impreso de Licencias'!E30))))</f>
        <v/>
      </c>
    </row>
    <row r="26" spans="2:18" ht="25.15" customHeight="1" x14ac:dyDescent="0.35">
      <c r="B26" s="16" t="str">
        <f ca="1">IF('Impreso de Licencias'!A31="","",CELL("contenido",'Impreso de Licencias'!A31))</f>
        <v/>
      </c>
      <c r="C26" s="14" t="str">
        <f ca="1">IF('Impreso de Licencias'!A31="","",PROPER((CELL("contenido",'Impreso de Licencias'!B31))))</f>
        <v/>
      </c>
      <c r="D26" s="14" t="str">
        <f ca="1">IF('Impreso de Licencias'!A31="","",PROPER((CELL("contenido",'Impreso de Licencias'!C31))))</f>
        <v/>
      </c>
      <c r="E26" s="15" t="str">
        <f ca="1">IF('Impreso de Licencias'!A31="","",CELL("contenido",'Impreso de Licencias'!D31))</f>
        <v/>
      </c>
      <c r="F26" s="15" t="str">
        <f t="shared" ca="1" si="0"/>
        <v/>
      </c>
      <c r="G26" s="13" t="str">
        <f ca="1">IF(B26="","",IF('Impreso de Licencias'!T31&gt;=18,"Mayor",IF('Impreso de Licencias'!T31&gt;=14,"Juvenil","Infantil")))</f>
        <v/>
      </c>
      <c r="H26" s="13" t="str">
        <f ca="1">IF(B26="","",IF(MATCH("X",'Impreso de Licencias'!I31:N31,0)=1,"Básica A",IF(MATCH("X",'Impreso de Licencias'!I31:N31,0)=2,"Básica B",IF(MATCH("X",'Impreso de Licencias'!I31:N31,0)=3,"Básica B1",IF(MATCH("X",'Impreso de Licencias'!I31:N31,0)=4,"Plus A",IF(MATCH("X",'Impreso de Licencias'!I31:N31,0)=5,"Plus B",IF(MATCH("X",'Impreso de Licencias'!I31:N31,0)=6,"Plus B1")))))))</f>
        <v/>
      </c>
      <c r="I26" s="14" t="str">
        <f ca="1">IF('Impreso de Licencias'!A31="","",PROPER((CELL("contenido",'Impreso de Licencias'!F31))))</f>
        <v/>
      </c>
      <c r="J26" s="13" t="str">
        <f ca="1">IF('Impreso de Licencias'!A31="","",CELL("contenido",'Impreso de Licencias'!G31))</f>
        <v/>
      </c>
      <c r="K26" s="14" t="str">
        <f ca="1">IF('Impreso de Licencias'!A31="","",PROPER((CELL("contenido",'Impreso de Licencias'!H31))))</f>
        <v/>
      </c>
      <c r="L26" s="101" t="str">
        <f>IF('Impreso de Licencias'!A31="","",'Impreso de Licencias'!$C$2)</f>
        <v/>
      </c>
      <c r="M26" s="101"/>
      <c r="N26" s="101"/>
      <c r="O26" s="101"/>
      <c r="P26" s="101"/>
      <c r="Q26" s="101"/>
      <c r="R26" s="17" t="str">
        <f ca="1">IF('Impreso de Licencias'!A31="","",PROPER((CELL("contenido",'Impreso de Licencias'!E31))))</f>
        <v/>
      </c>
    </row>
    <row r="27" spans="2:18" ht="25.15" customHeight="1" x14ac:dyDescent="0.35">
      <c r="B27" s="16" t="str">
        <f ca="1">IF('Impreso de Licencias'!A32="","",CELL("contenido",'Impreso de Licencias'!A32))</f>
        <v/>
      </c>
      <c r="C27" s="14" t="str">
        <f ca="1">IF('Impreso de Licencias'!A32="","",PROPER((CELL("contenido",'Impreso de Licencias'!B32))))</f>
        <v/>
      </c>
      <c r="D27" s="14" t="str">
        <f ca="1">IF('Impreso de Licencias'!A32="","",PROPER((CELL("contenido",'Impreso de Licencias'!C32))))</f>
        <v/>
      </c>
      <c r="E27" s="15" t="str">
        <f ca="1">IF('Impreso de Licencias'!A32="","",CELL("contenido",'Impreso de Licencias'!D32))</f>
        <v/>
      </c>
      <c r="F27" s="15" t="str">
        <f t="shared" ca="1" si="0"/>
        <v/>
      </c>
      <c r="G27" s="13" t="str">
        <f ca="1">IF(B27="","",IF('Impreso de Licencias'!T32&gt;=18,"Mayor",IF('Impreso de Licencias'!T32&gt;=14,"Juvenil","Infantil")))</f>
        <v/>
      </c>
      <c r="H27" s="13" t="str">
        <f ca="1">IF(B27="","",IF(MATCH("X",'Impreso de Licencias'!I32:N32,0)=1,"Básica A",IF(MATCH("X",'Impreso de Licencias'!I32:N32,0)=2,"Básica B",IF(MATCH("X",'Impreso de Licencias'!I32:N32,0)=3,"Básica B1",IF(MATCH("X",'Impreso de Licencias'!I32:N32,0)=4,"Plus A",IF(MATCH("X",'Impreso de Licencias'!I32:N32,0)=5,"Plus B",IF(MATCH("X",'Impreso de Licencias'!I32:N32,0)=6,"Plus B1")))))))</f>
        <v/>
      </c>
      <c r="I27" s="14" t="str">
        <f ca="1">IF('Impreso de Licencias'!A32="","",PROPER((CELL("contenido",'Impreso de Licencias'!F32))))</f>
        <v/>
      </c>
      <c r="J27" s="13" t="str">
        <f ca="1">IF('Impreso de Licencias'!A32="","",CELL("contenido",'Impreso de Licencias'!G32))</f>
        <v/>
      </c>
      <c r="K27" s="14" t="str">
        <f ca="1">IF('Impreso de Licencias'!A32="","",PROPER((CELL("contenido",'Impreso de Licencias'!H32))))</f>
        <v/>
      </c>
      <c r="L27" s="101" t="str">
        <f>IF('Impreso de Licencias'!A32="","",'Impreso de Licencias'!$C$2)</f>
        <v/>
      </c>
      <c r="M27" s="101"/>
      <c r="N27" s="101"/>
      <c r="O27" s="101"/>
      <c r="P27" s="101"/>
      <c r="Q27" s="101"/>
      <c r="R27" s="17" t="str">
        <f ca="1">IF('Impreso de Licencias'!A32="","",PROPER((CELL("contenido",'Impreso de Licencias'!E32))))</f>
        <v/>
      </c>
    </row>
    <row r="28" spans="2:18" ht="25.15" customHeight="1" x14ac:dyDescent="0.35">
      <c r="B28" s="16" t="str">
        <f ca="1">IF('Impreso de Licencias'!A33="","",CELL("contenido",'Impreso de Licencias'!A33))</f>
        <v/>
      </c>
      <c r="C28" s="14" t="str">
        <f ca="1">IF('Impreso de Licencias'!A33="","",PROPER((CELL("contenido",'Impreso de Licencias'!B33))))</f>
        <v/>
      </c>
      <c r="D28" s="14" t="str">
        <f ca="1">IF('Impreso de Licencias'!A33="","",PROPER((CELL("contenido",'Impreso de Licencias'!C33))))</f>
        <v/>
      </c>
      <c r="E28" s="15" t="str">
        <f ca="1">IF('Impreso de Licencias'!A33="","",CELL("contenido",'Impreso de Licencias'!D33))</f>
        <v/>
      </c>
      <c r="F28" s="15" t="str">
        <f t="shared" ca="1" si="0"/>
        <v/>
      </c>
      <c r="G28" s="13" t="str">
        <f ca="1">IF(B28="","",IF('Impreso de Licencias'!T33&gt;=18,"Mayor",IF('Impreso de Licencias'!T33&gt;=14,"Juvenil","Infantil")))</f>
        <v/>
      </c>
      <c r="H28" s="13" t="str">
        <f ca="1">IF(B28="","",IF(MATCH("X",'Impreso de Licencias'!I33:N33,0)=1,"Básica A",IF(MATCH("X",'Impreso de Licencias'!I33:N33,0)=2,"Básica B",IF(MATCH("X",'Impreso de Licencias'!I33:N33,0)=3,"Básica B1",IF(MATCH("X",'Impreso de Licencias'!I33:N33,0)=4,"Plus A",IF(MATCH("X",'Impreso de Licencias'!I33:N33,0)=5,"Plus B",IF(MATCH("X",'Impreso de Licencias'!I33:N33,0)=6,"Plus B1")))))))</f>
        <v/>
      </c>
      <c r="I28" s="14" t="str">
        <f ca="1">IF('Impreso de Licencias'!A33="","",PROPER((CELL("contenido",'Impreso de Licencias'!F33))))</f>
        <v/>
      </c>
      <c r="J28" s="13" t="str">
        <f ca="1">IF('Impreso de Licencias'!A33="","",CELL("contenido",'Impreso de Licencias'!G33))</f>
        <v/>
      </c>
      <c r="K28" s="14" t="str">
        <f ca="1">IF('Impreso de Licencias'!A33="","",PROPER((CELL("contenido",'Impreso de Licencias'!H33))))</f>
        <v/>
      </c>
      <c r="L28" s="101" t="str">
        <f>IF('Impreso de Licencias'!A33="","",'Impreso de Licencias'!$C$2)</f>
        <v/>
      </c>
      <c r="M28" s="101"/>
      <c r="N28" s="101"/>
      <c r="O28" s="101"/>
      <c r="P28" s="101"/>
      <c r="Q28" s="101"/>
      <c r="R28" s="17" t="str">
        <f ca="1">IF('Impreso de Licencias'!A33="","",PROPER((CELL("contenido",'Impreso de Licencias'!E33))))</f>
        <v/>
      </c>
    </row>
    <row r="29" spans="2:18" ht="25.15" customHeight="1" x14ac:dyDescent="0.35">
      <c r="B29" s="16" t="str">
        <f ca="1">IF('Impreso de Licencias'!A34="","",CELL("contenido",'Impreso de Licencias'!A34))</f>
        <v/>
      </c>
      <c r="C29" s="14" t="str">
        <f ca="1">IF('Impreso de Licencias'!A34="","",PROPER((CELL("contenido",'Impreso de Licencias'!B34))))</f>
        <v/>
      </c>
      <c r="D29" s="14" t="str">
        <f ca="1">IF('Impreso de Licencias'!A34="","",PROPER((CELL("contenido",'Impreso de Licencias'!C34))))</f>
        <v/>
      </c>
      <c r="E29" s="15" t="str">
        <f ca="1">IF('Impreso de Licencias'!A34="","",CELL("contenido",'Impreso de Licencias'!D34))</f>
        <v/>
      </c>
      <c r="F29" s="15" t="str">
        <f t="shared" ca="1" si="0"/>
        <v/>
      </c>
      <c r="G29" s="13" t="str">
        <f ca="1">IF(B29="","",IF('Impreso de Licencias'!T34&gt;=18,"Mayor",IF('Impreso de Licencias'!T34&gt;=14,"Juvenil","Infantil")))</f>
        <v/>
      </c>
      <c r="H29" s="13" t="str">
        <f ca="1">IF(B29="","",IF(MATCH("X",'Impreso de Licencias'!I34:N34,0)=1,"Básica A",IF(MATCH("X",'Impreso de Licencias'!I34:N34,0)=2,"Básica B",IF(MATCH("X",'Impreso de Licencias'!I34:N34,0)=3,"Básica B1",IF(MATCH("X",'Impreso de Licencias'!I34:N34,0)=4,"Plus A",IF(MATCH("X",'Impreso de Licencias'!I34:N34,0)=5,"Plus B",IF(MATCH("X",'Impreso de Licencias'!I34:N34,0)=6,"Plus B1")))))))</f>
        <v/>
      </c>
      <c r="I29" s="14" t="str">
        <f ca="1">IF('Impreso de Licencias'!A34="","",PROPER((CELL("contenido",'Impreso de Licencias'!F34))))</f>
        <v/>
      </c>
      <c r="J29" s="13" t="str">
        <f ca="1">IF('Impreso de Licencias'!A34="","",CELL("contenido",'Impreso de Licencias'!G34))</f>
        <v/>
      </c>
      <c r="K29" s="14" t="str">
        <f ca="1">IF('Impreso de Licencias'!A34="","",PROPER((CELL("contenido",'Impreso de Licencias'!H34))))</f>
        <v/>
      </c>
      <c r="L29" s="101" t="str">
        <f>IF('Impreso de Licencias'!A34="","",'Impreso de Licencias'!$C$2)</f>
        <v/>
      </c>
      <c r="M29" s="101"/>
      <c r="N29" s="101"/>
      <c r="O29" s="101"/>
      <c r="P29" s="101"/>
      <c r="Q29" s="101"/>
      <c r="R29" s="17" t="str">
        <f ca="1">IF('Impreso de Licencias'!A34="","",PROPER((CELL("contenido",'Impreso de Licencias'!E34))))</f>
        <v/>
      </c>
    </row>
    <row r="30" spans="2:18" ht="25.15" customHeight="1" x14ac:dyDescent="0.35">
      <c r="B30" s="16" t="str">
        <f ca="1">IF('Impreso de Licencias'!A35="","",CELL("contenido",'Impreso de Licencias'!A35))</f>
        <v/>
      </c>
      <c r="C30" s="14" t="str">
        <f ca="1">IF('Impreso de Licencias'!A35="","",PROPER((CELL("contenido",'Impreso de Licencias'!B35))))</f>
        <v/>
      </c>
      <c r="D30" s="14" t="str">
        <f ca="1">IF('Impreso de Licencias'!A35="","",PROPER((CELL("contenido",'Impreso de Licencias'!C35))))</f>
        <v/>
      </c>
      <c r="E30" s="15" t="str">
        <f ca="1">IF('Impreso de Licencias'!A35="","",CELL("contenido",'Impreso de Licencias'!D35))</f>
        <v/>
      </c>
      <c r="F30" s="15" t="str">
        <f t="shared" ca="1" si="0"/>
        <v/>
      </c>
      <c r="G30" s="13" t="str">
        <f ca="1">IF(B30="","",IF('Impreso de Licencias'!T35&gt;=18,"Mayor",IF('Impreso de Licencias'!T35&gt;=14,"Juvenil","Infantil")))</f>
        <v/>
      </c>
      <c r="H30" s="13" t="str">
        <f ca="1">IF(B30="","",IF(MATCH("X",'Impreso de Licencias'!I35:N35,0)=1,"Básica A",IF(MATCH("X",'Impreso de Licencias'!I35:N35,0)=2,"Básica B",IF(MATCH("X",'Impreso de Licencias'!I35:N35,0)=3,"Básica B1",IF(MATCH("X",'Impreso de Licencias'!I35:N35,0)=4,"Plus A",IF(MATCH("X",'Impreso de Licencias'!I35:N35,0)=5,"Plus B",IF(MATCH("X",'Impreso de Licencias'!I35:N35,0)=6,"Plus B1")))))))</f>
        <v/>
      </c>
      <c r="I30" s="14" t="str">
        <f ca="1">IF('Impreso de Licencias'!A35="","",PROPER((CELL("contenido",'Impreso de Licencias'!F35))))</f>
        <v/>
      </c>
      <c r="J30" s="13" t="str">
        <f ca="1">IF('Impreso de Licencias'!A35="","",CELL("contenido",'Impreso de Licencias'!G35))</f>
        <v/>
      </c>
      <c r="K30" s="14" t="str">
        <f ca="1">IF('Impreso de Licencias'!A35="","",PROPER((CELL("contenido",'Impreso de Licencias'!H35))))</f>
        <v/>
      </c>
      <c r="L30" s="101" t="str">
        <f>IF('Impreso de Licencias'!A35="","",'Impreso de Licencias'!$C$2)</f>
        <v/>
      </c>
      <c r="M30" s="101"/>
      <c r="N30" s="101"/>
      <c r="O30" s="101"/>
      <c r="P30" s="101"/>
      <c r="Q30" s="101"/>
      <c r="R30" s="17" t="str">
        <f ca="1">IF('Impreso de Licencias'!A35="","",PROPER((CELL("contenido",'Impreso de Licencias'!E35))))</f>
        <v/>
      </c>
    </row>
    <row r="31" spans="2:18" ht="25.15" customHeight="1" x14ac:dyDescent="0.35">
      <c r="B31" s="16" t="str">
        <f ca="1">IF('Impreso de Licencias'!A36="","",CELL("contenido",'Impreso de Licencias'!A36))</f>
        <v/>
      </c>
      <c r="C31" s="14" t="str">
        <f ca="1">IF('Impreso de Licencias'!A36="","",PROPER((CELL("contenido",'Impreso de Licencias'!B36))))</f>
        <v/>
      </c>
      <c r="D31" s="14" t="str">
        <f ca="1">IF('Impreso de Licencias'!A36="","",PROPER((CELL("contenido",'Impreso de Licencias'!C36))))</f>
        <v/>
      </c>
      <c r="E31" s="15" t="str">
        <f ca="1">IF('Impreso de Licencias'!A36="","",CELL("contenido",'Impreso de Licencias'!D36))</f>
        <v/>
      </c>
      <c r="F31" s="15" t="str">
        <f t="shared" ca="1" si="0"/>
        <v/>
      </c>
      <c r="G31" s="13" t="str">
        <f ca="1">IF(B31="","",IF('Impreso de Licencias'!T36&gt;=18,"Mayor",IF('Impreso de Licencias'!T36&gt;=14,"Juvenil","Infantil")))</f>
        <v/>
      </c>
      <c r="H31" s="13" t="str">
        <f ca="1">IF(B31="","",IF(MATCH("X",'Impreso de Licencias'!I36:N36,0)=1,"Básica A",IF(MATCH("X",'Impreso de Licencias'!I36:N36,0)=2,"Básica B",IF(MATCH("X",'Impreso de Licencias'!I36:N36,0)=3,"Básica B1",IF(MATCH("X",'Impreso de Licencias'!I36:N36,0)=4,"Plus A",IF(MATCH("X",'Impreso de Licencias'!I36:N36,0)=5,"Plus B",IF(MATCH("X",'Impreso de Licencias'!I36:N36,0)=6,"Plus B1")))))))</f>
        <v/>
      </c>
      <c r="I31" s="14" t="str">
        <f ca="1">IF('Impreso de Licencias'!A36="","",PROPER((CELL("contenido",'Impreso de Licencias'!F36))))</f>
        <v/>
      </c>
      <c r="J31" s="13" t="str">
        <f ca="1">IF('Impreso de Licencias'!A36="","",CELL("contenido",'Impreso de Licencias'!G36))</f>
        <v/>
      </c>
      <c r="K31" s="14" t="str">
        <f ca="1">IF('Impreso de Licencias'!A36="","",PROPER((CELL("contenido",'Impreso de Licencias'!H36))))</f>
        <v/>
      </c>
      <c r="L31" s="101" t="str">
        <f>IF('Impreso de Licencias'!A36="","",'Impreso de Licencias'!$C$2)</f>
        <v/>
      </c>
      <c r="M31" s="101"/>
      <c r="N31" s="101"/>
      <c r="O31" s="101"/>
      <c r="P31" s="101"/>
      <c r="Q31" s="101"/>
      <c r="R31" s="17" t="str">
        <f ca="1">IF('Impreso de Licencias'!A36="","",PROPER((CELL("contenido",'Impreso de Licencias'!E36))))</f>
        <v/>
      </c>
    </row>
    <row r="32" spans="2:18" ht="25.15" customHeight="1" x14ac:dyDescent="0.35">
      <c r="B32" s="16" t="str">
        <f ca="1">IF('Impreso de Licencias'!A37="","",CELL("contenido",'Impreso de Licencias'!A37))</f>
        <v/>
      </c>
      <c r="C32" s="14" t="str">
        <f ca="1">IF('Impreso de Licencias'!A37="","",PROPER((CELL("contenido",'Impreso de Licencias'!B37))))</f>
        <v/>
      </c>
      <c r="D32" s="14" t="str">
        <f ca="1">IF('Impreso de Licencias'!A37="","",PROPER((CELL("contenido",'Impreso de Licencias'!C37))))</f>
        <v/>
      </c>
      <c r="E32" s="15" t="str">
        <f ca="1">IF('Impreso de Licencias'!A37="","",CELL("contenido",'Impreso de Licencias'!D37))</f>
        <v/>
      </c>
      <c r="F32" s="15" t="str">
        <f t="shared" ca="1" si="0"/>
        <v/>
      </c>
      <c r="G32" s="13" t="str">
        <f ca="1">IF(B32="","",IF('Impreso de Licencias'!T37&gt;=18,"Mayor",IF('Impreso de Licencias'!T37&gt;=14,"Juvenil","Infantil")))</f>
        <v/>
      </c>
      <c r="H32" s="13" t="str">
        <f ca="1">IF(B32="","",IF(MATCH("X",'Impreso de Licencias'!I37:N37,0)=1,"Básica A",IF(MATCH("X",'Impreso de Licencias'!I37:N37,0)=2,"Básica B",IF(MATCH("X",'Impreso de Licencias'!I37:N37,0)=3,"Básica B1",IF(MATCH("X",'Impreso de Licencias'!I37:N37,0)=4,"Plus A",IF(MATCH("X",'Impreso de Licencias'!I37:N37,0)=5,"Plus B",IF(MATCH("X",'Impreso de Licencias'!I37:N37,0)=6,"Plus B1")))))))</f>
        <v/>
      </c>
      <c r="I32" s="14" t="str">
        <f ca="1">IF('Impreso de Licencias'!A37="","",PROPER((CELL("contenido",'Impreso de Licencias'!F37))))</f>
        <v/>
      </c>
      <c r="J32" s="13" t="str">
        <f ca="1">IF('Impreso de Licencias'!A37="","",CELL("contenido",'Impreso de Licencias'!G37))</f>
        <v/>
      </c>
      <c r="K32" s="14" t="str">
        <f ca="1">IF('Impreso de Licencias'!A37="","",PROPER((CELL("contenido",'Impreso de Licencias'!H37))))</f>
        <v/>
      </c>
      <c r="L32" s="101" t="str">
        <f>IF('Impreso de Licencias'!A37="","",'Impreso de Licencias'!$C$2)</f>
        <v/>
      </c>
      <c r="M32" s="101"/>
      <c r="N32" s="101"/>
      <c r="O32" s="101"/>
      <c r="P32" s="101"/>
      <c r="Q32" s="101"/>
      <c r="R32" s="17" t="str">
        <f ca="1">IF('Impreso de Licencias'!A37="","",PROPER((CELL("contenido",'Impreso de Licencias'!E37))))</f>
        <v/>
      </c>
    </row>
    <row r="33" spans="2:18" ht="25.15" customHeight="1" x14ac:dyDescent="0.35">
      <c r="B33" s="16" t="str">
        <f ca="1">IF('Impreso de Licencias'!A38="","",CELL("contenido",'Impreso de Licencias'!A38))</f>
        <v/>
      </c>
      <c r="C33" s="14" t="str">
        <f ca="1">IF('Impreso de Licencias'!A38="","",PROPER((CELL("contenido",'Impreso de Licencias'!B38))))</f>
        <v/>
      </c>
      <c r="D33" s="14" t="str">
        <f ca="1">IF('Impreso de Licencias'!A38="","",PROPER((CELL("contenido",'Impreso de Licencias'!C38))))</f>
        <v/>
      </c>
      <c r="E33" s="15" t="str">
        <f ca="1">IF('Impreso de Licencias'!A38="","",CELL("contenido",'Impreso de Licencias'!D38))</f>
        <v/>
      </c>
      <c r="F33" s="15" t="str">
        <f t="shared" ca="1" si="0"/>
        <v/>
      </c>
      <c r="G33" s="13" t="str">
        <f ca="1">IF(B33="","",IF('Impreso de Licencias'!T38&gt;=18,"Mayor",IF('Impreso de Licencias'!T38&gt;=14,"Juvenil","Infantil")))</f>
        <v/>
      </c>
      <c r="H33" s="13" t="str">
        <f ca="1">IF(B33="","",IF(MATCH("X",'Impreso de Licencias'!I38:N38,0)=1,"Básica A",IF(MATCH("X",'Impreso de Licencias'!I38:N38,0)=2,"Básica B",IF(MATCH("X",'Impreso de Licencias'!I38:N38,0)=3,"Básica B1",IF(MATCH("X",'Impreso de Licencias'!I38:N38,0)=4,"Plus A",IF(MATCH("X",'Impreso de Licencias'!I38:N38,0)=5,"Plus B",IF(MATCH("X",'Impreso de Licencias'!I38:N38,0)=6,"Plus B1")))))))</f>
        <v/>
      </c>
      <c r="I33" s="14" t="str">
        <f ca="1">IF('Impreso de Licencias'!A38="","",PROPER((CELL("contenido",'Impreso de Licencias'!F38))))</f>
        <v/>
      </c>
      <c r="J33" s="13" t="str">
        <f ca="1">IF('Impreso de Licencias'!A38="","",CELL("contenido",'Impreso de Licencias'!G38))</f>
        <v/>
      </c>
      <c r="K33" s="14" t="str">
        <f ca="1">IF('Impreso de Licencias'!A38="","",PROPER((CELL("contenido",'Impreso de Licencias'!H38))))</f>
        <v/>
      </c>
      <c r="L33" s="101" t="str">
        <f>IF('Impreso de Licencias'!A38="","",'Impreso de Licencias'!$C$2)</f>
        <v/>
      </c>
      <c r="M33" s="101"/>
      <c r="N33" s="101"/>
      <c r="O33" s="101"/>
      <c r="P33" s="101"/>
      <c r="Q33" s="101"/>
      <c r="R33" s="17" t="str">
        <f ca="1">IF('Impreso de Licencias'!A38="","",PROPER((CELL("contenido",'Impreso de Licencias'!E38))))</f>
        <v/>
      </c>
    </row>
    <row r="34" spans="2:18" ht="25.15" customHeight="1" x14ac:dyDescent="0.35">
      <c r="B34" s="16" t="str">
        <f ca="1">IF('Impreso de Licencias'!A39="","",CELL("contenido",'Impreso de Licencias'!A39))</f>
        <v/>
      </c>
      <c r="C34" s="14" t="str">
        <f ca="1">IF('Impreso de Licencias'!A39="","",PROPER((CELL("contenido",'Impreso de Licencias'!B39))))</f>
        <v/>
      </c>
      <c r="D34" s="14" t="str">
        <f ca="1">IF('Impreso de Licencias'!A39="","",PROPER((CELL("contenido",'Impreso de Licencias'!C39))))</f>
        <v/>
      </c>
      <c r="E34" s="15" t="str">
        <f ca="1">IF('Impreso de Licencias'!A39="","",CELL("contenido",'Impreso de Licencias'!D39))</f>
        <v/>
      </c>
      <c r="F34" s="15" t="str">
        <f t="shared" ca="1" si="0"/>
        <v/>
      </c>
      <c r="G34" s="13" t="str">
        <f ca="1">IF(B34="","",IF('Impreso de Licencias'!T39&gt;=18,"Mayor",IF('Impreso de Licencias'!T39&gt;=14,"Juvenil","Infantil")))</f>
        <v/>
      </c>
      <c r="H34" s="13" t="str">
        <f ca="1">IF(B34="","",IF(MATCH("X",'Impreso de Licencias'!I39:N39,0)=1,"Básica A",IF(MATCH("X",'Impreso de Licencias'!I39:N39,0)=2,"Básica B",IF(MATCH("X",'Impreso de Licencias'!I39:N39,0)=3,"Básica B1",IF(MATCH("X",'Impreso de Licencias'!I39:N39,0)=4,"Plus A",IF(MATCH("X",'Impreso de Licencias'!I39:N39,0)=5,"Plus B",IF(MATCH("X",'Impreso de Licencias'!I39:N39,0)=6,"Plus B1")))))))</f>
        <v/>
      </c>
      <c r="I34" s="14" t="str">
        <f ca="1">IF('Impreso de Licencias'!A39="","",PROPER((CELL("contenido",'Impreso de Licencias'!F39))))</f>
        <v/>
      </c>
      <c r="J34" s="13" t="str">
        <f ca="1">IF('Impreso de Licencias'!A39="","",CELL("contenido",'Impreso de Licencias'!G39))</f>
        <v/>
      </c>
      <c r="K34" s="14" t="str">
        <f ca="1">IF('Impreso de Licencias'!A39="","",PROPER((CELL("contenido",'Impreso de Licencias'!H39))))</f>
        <v/>
      </c>
      <c r="L34" s="101" t="str">
        <f>IF('Impreso de Licencias'!A39="","",'Impreso de Licencias'!$C$2)</f>
        <v/>
      </c>
      <c r="M34" s="101"/>
      <c r="N34" s="101"/>
      <c r="O34" s="101"/>
      <c r="P34" s="101"/>
      <c r="Q34" s="101"/>
      <c r="R34" s="17" t="str">
        <f ca="1">IF('Impreso de Licencias'!A39="","",PROPER((CELL("contenido",'Impreso de Licencias'!E39))))</f>
        <v/>
      </c>
    </row>
    <row r="35" spans="2:18" ht="25.15" customHeight="1" x14ac:dyDescent="0.35">
      <c r="B35" s="16" t="str">
        <f ca="1">IF('Impreso de Licencias'!A40="","",CELL("contenido",'Impreso de Licencias'!A40))</f>
        <v/>
      </c>
      <c r="C35" s="14" t="str">
        <f ca="1">IF('Impreso de Licencias'!A40="","",PROPER((CELL("contenido",'Impreso de Licencias'!B40))))</f>
        <v/>
      </c>
      <c r="D35" s="14" t="str">
        <f ca="1">IF('Impreso de Licencias'!A40="","",PROPER((CELL("contenido",'Impreso de Licencias'!C40))))</f>
        <v/>
      </c>
      <c r="E35" s="15" t="str">
        <f ca="1">IF('Impreso de Licencias'!A40="","",CELL("contenido",'Impreso de Licencias'!D40))</f>
        <v/>
      </c>
      <c r="F35" s="15" t="str">
        <f t="shared" ca="1" si="0"/>
        <v/>
      </c>
      <c r="G35" s="13" t="str">
        <f ca="1">IF(B35="","",IF('Impreso de Licencias'!T40&gt;=18,"Mayor",IF('Impreso de Licencias'!T40&gt;=14,"Juvenil","Infantil")))</f>
        <v/>
      </c>
      <c r="H35" s="13" t="str">
        <f ca="1">IF(B35="","",IF(MATCH("X",'Impreso de Licencias'!I40:N40,0)=1,"Básica A",IF(MATCH("X",'Impreso de Licencias'!I40:N40,0)=2,"Básica B",IF(MATCH("X",'Impreso de Licencias'!I40:N40,0)=3,"Básica B1",IF(MATCH("X",'Impreso de Licencias'!I40:N40,0)=4,"Plus A",IF(MATCH("X",'Impreso de Licencias'!I40:N40,0)=5,"Plus B",IF(MATCH("X",'Impreso de Licencias'!I40:N40,0)=6,"Plus B1")))))))</f>
        <v/>
      </c>
      <c r="I35" s="14" t="str">
        <f ca="1">IF('Impreso de Licencias'!A40="","",PROPER((CELL("contenido",'Impreso de Licencias'!F40))))</f>
        <v/>
      </c>
      <c r="J35" s="13" t="str">
        <f ca="1">IF('Impreso de Licencias'!A40="","",CELL("contenido",'Impreso de Licencias'!G40))</f>
        <v/>
      </c>
      <c r="K35" s="14" t="str">
        <f ca="1">IF('Impreso de Licencias'!A40="","",PROPER((CELL("contenido",'Impreso de Licencias'!H40))))</f>
        <v/>
      </c>
      <c r="L35" s="101" t="str">
        <f>IF('Impreso de Licencias'!A40="","",'Impreso de Licencias'!$C$2)</f>
        <v/>
      </c>
      <c r="M35" s="101"/>
      <c r="N35" s="101"/>
      <c r="O35" s="101"/>
      <c r="P35" s="101"/>
      <c r="Q35" s="101"/>
      <c r="R35" s="17" t="str">
        <f ca="1">IF('Impreso de Licencias'!A40="","",PROPER((CELL("contenido",'Impreso de Licencias'!E40))))</f>
        <v/>
      </c>
    </row>
    <row r="36" spans="2:18" ht="25.15" customHeight="1" x14ac:dyDescent="0.35">
      <c r="B36" s="16" t="str">
        <f ca="1">IF('Impreso de Licencias'!A41="","",CELL("contenido",'Impreso de Licencias'!A41))</f>
        <v/>
      </c>
      <c r="C36" s="14" t="str">
        <f ca="1">IF('Impreso de Licencias'!A41="","",PROPER((CELL("contenido",'Impreso de Licencias'!B41))))</f>
        <v/>
      </c>
      <c r="D36" s="14" t="str">
        <f ca="1">IF('Impreso de Licencias'!A41="","",PROPER((CELL("contenido",'Impreso de Licencias'!C41))))</f>
        <v/>
      </c>
      <c r="E36" s="15" t="str">
        <f ca="1">IF('Impreso de Licencias'!A41="","",CELL("contenido",'Impreso de Licencias'!D41))</f>
        <v/>
      </c>
      <c r="F36" s="15" t="str">
        <f t="shared" ca="1" si="0"/>
        <v/>
      </c>
      <c r="G36" s="13" t="str">
        <f ca="1">IF(B36="","",IF('Impreso de Licencias'!T41&gt;=18,"Mayor",IF('Impreso de Licencias'!T41&gt;=14,"Juvenil","Infantil")))</f>
        <v/>
      </c>
      <c r="H36" s="13" t="str">
        <f ca="1">IF(B36="","",IF(MATCH("X",'Impreso de Licencias'!I41:N41,0)=1,"Básica A",IF(MATCH("X",'Impreso de Licencias'!I41:N41,0)=2,"Básica B",IF(MATCH("X",'Impreso de Licencias'!I41:N41,0)=3,"Básica B1",IF(MATCH("X",'Impreso de Licencias'!I41:N41,0)=4,"Plus A",IF(MATCH("X",'Impreso de Licencias'!I41:N41,0)=5,"Plus B",IF(MATCH("X",'Impreso de Licencias'!I41:N41,0)=6,"Plus B1")))))))</f>
        <v/>
      </c>
      <c r="I36" s="14" t="str">
        <f ca="1">IF('Impreso de Licencias'!A41="","",PROPER((CELL("contenido",'Impreso de Licencias'!F41))))</f>
        <v/>
      </c>
      <c r="J36" s="13" t="str">
        <f ca="1">IF('Impreso de Licencias'!A41="","",CELL("contenido",'Impreso de Licencias'!G41))</f>
        <v/>
      </c>
      <c r="K36" s="14" t="str">
        <f ca="1">IF('Impreso de Licencias'!A41="","",PROPER((CELL("contenido",'Impreso de Licencias'!H41))))</f>
        <v/>
      </c>
      <c r="L36" s="101" t="str">
        <f>IF('Impreso de Licencias'!A41="","",'Impreso de Licencias'!$C$2)</f>
        <v/>
      </c>
      <c r="M36" s="101"/>
      <c r="N36" s="101"/>
      <c r="O36" s="101"/>
      <c r="P36" s="101"/>
      <c r="Q36" s="101"/>
      <c r="R36" s="17" t="str">
        <f ca="1">IF('Impreso de Licencias'!A41="","",PROPER((CELL("contenido",'Impreso de Licencias'!E41))))</f>
        <v/>
      </c>
    </row>
    <row r="37" spans="2:18" ht="25.15" customHeight="1" x14ac:dyDescent="0.35">
      <c r="B37" s="16" t="str">
        <f ca="1">IF('Impreso de Licencias'!A42="","",CELL("contenido",'Impreso de Licencias'!A42))</f>
        <v/>
      </c>
      <c r="C37" s="14" t="str">
        <f ca="1">IF('Impreso de Licencias'!A42="","",PROPER((CELL("contenido",'Impreso de Licencias'!B42))))</f>
        <v/>
      </c>
      <c r="D37" s="14" t="str">
        <f ca="1">IF('Impreso de Licencias'!A42="","",PROPER((CELL("contenido",'Impreso de Licencias'!C42))))</f>
        <v/>
      </c>
      <c r="E37" s="15" t="str">
        <f ca="1">IF('Impreso de Licencias'!A42="","",CELL("contenido",'Impreso de Licencias'!D42))</f>
        <v/>
      </c>
      <c r="F37" s="15" t="str">
        <f t="shared" ca="1" si="0"/>
        <v/>
      </c>
      <c r="G37" s="13" t="str">
        <f ca="1">IF(B37="","",IF('Impreso de Licencias'!T42&gt;=18,"Mayor",IF('Impreso de Licencias'!T42&gt;=14,"Juvenil","Infantil")))</f>
        <v/>
      </c>
      <c r="H37" s="13" t="str">
        <f ca="1">IF(B37="","",IF(MATCH("X",'Impreso de Licencias'!I42:N42,0)=1,"Básica A",IF(MATCH("X",'Impreso de Licencias'!I42:N42,0)=2,"Básica B",IF(MATCH("X",'Impreso de Licencias'!I42:N42,0)=3,"Básica B1",IF(MATCH("X",'Impreso de Licencias'!I42:N42,0)=4,"Plus A",IF(MATCH("X",'Impreso de Licencias'!I42:N42,0)=5,"Plus B",IF(MATCH("X",'Impreso de Licencias'!I42:N42,0)=6,"Plus B1")))))))</f>
        <v/>
      </c>
      <c r="I37" s="14" t="str">
        <f ca="1">IF('Impreso de Licencias'!A42="","",PROPER((CELL("contenido",'Impreso de Licencias'!F42))))</f>
        <v/>
      </c>
      <c r="J37" s="13" t="str">
        <f ca="1">IF('Impreso de Licencias'!A42="","",CELL("contenido",'Impreso de Licencias'!G42))</f>
        <v/>
      </c>
      <c r="K37" s="14" t="str">
        <f ca="1">IF('Impreso de Licencias'!A42="","",PROPER((CELL("contenido",'Impreso de Licencias'!H42))))</f>
        <v/>
      </c>
      <c r="L37" s="101" t="str">
        <f>IF('Impreso de Licencias'!A42="","",'Impreso de Licencias'!$C$2)</f>
        <v/>
      </c>
      <c r="M37" s="101"/>
      <c r="N37" s="101"/>
      <c r="O37" s="101"/>
      <c r="P37" s="101"/>
      <c r="Q37" s="101"/>
      <c r="R37" s="17" t="str">
        <f ca="1">IF('Impreso de Licencias'!A42="","",PROPER((CELL("contenido",'Impreso de Licencias'!E42))))</f>
        <v/>
      </c>
    </row>
    <row r="38" spans="2:18" ht="25.15" customHeight="1" x14ac:dyDescent="0.35">
      <c r="B38" s="16" t="str">
        <f ca="1">IF('Impreso de Licencias'!A43="","",CELL("contenido",'Impreso de Licencias'!A43))</f>
        <v/>
      </c>
      <c r="C38" s="14" t="str">
        <f ca="1">IF('Impreso de Licencias'!A43="","",PROPER((CELL("contenido",'Impreso de Licencias'!B43))))</f>
        <v/>
      </c>
      <c r="D38" s="14" t="str">
        <f ca="1">IF('Impreso de Licencias'!A43="","",PROPER((CELL("contenido",'Impreso de Licencias'!C43))))</f>
        <v/>
      </c>
      <c r="E38" s="15" t="str">
        <f ca="1">IF('Impreso de Licencias'!A43="","",CELL("contenido",'Impreso de Licencias'!D43))</f>
        <v/>
      </c>
      <c r="F38" s="15" t="str">
        <f t="shared" ca="1" si="0"/>
        <v/>
      </c>
      <c r="G38" s="13" t="str">
        <f ca="1">IF(B38="","",IF('Impreso de Licencias'!T43&gt;=18,"Mayor",IF('Impreso de Licencias'!T43&gt;=14,"Juvenil","Infantil")))</f>
        <v/>
      </c>
      <c r="H38" s="13" t="str">
        <f ca="1">IF(B38="","",IF(MATCH("X",'Impreso de Licencias'!I43:N43,0)=1,"Básica A",IF(MATCH("X",'Impreso de Licencias'!I43:N43,0)=2,"Básica B",IF(MATCH("X",'Impreso de Licencias'!I43:N43,0)=3,"Básica B1",IF(MATCH("X",'Impreso de Licencias'!I43:N43,0)=4,"Plus A",IF(MATCH("X",'Impreso de Licencias'!I43:N43,0)=5,"Plus B",IF(MATCH("X",'Impreso de Licencias'!I43:N43,0)=6,"Plus B1")))))))</f>
        <v/>
      </c>
      <c r="I38" s="14" t="str">
        <f ca="1">IF('Impreso de Licencias'!A43="","",PROPER((CELL("contenido",'Impreso de Licencias'!F43))))</f>
        <v/>
      </c>
      <c r="J38" s="13" t="str">
        <f ca="1">IF('Impreso de Licencias'!A43="","",CELL("contenido",'Impreso de Licencias'!G43))</f>
        <v/>
      </c>
      <c r="K38" s="14" t="str">
        <f ca="1">IF('Impreso de Licencias'!A43="","",PROPER((CELL("contenido",'Impreso de Licencias'!H43))))</f>
        <v/>
      </c>
      <c r="L38" s="101" t="str">
        <f>IF('Impreso de Licencias'!A43="","",'Impreso de Licencias'!$C$2)</f>
        <v/>
      </c>
      <c r="M38" s="101"/>
      <c r="N38" s="101"/>
      <c r="O38" s="101"/>
      <c r="P38" s="101"/>
      <c r="Q38" s="101"/>
      <c r="R38" s="17" t="str">
        <f ca="1">IF('Impreso de Licencias'!A43="","",PROPER((CELL("contenido",'Impreso de Licencias'!E43))))</f>
        <v/>
      </c>
    </row>
    <row r="39" spans="2:18" ht="25.15" customHeight="1" x14ac:dyDescent="0.35">
      <c r="B39" s="16" t="str">
        <f ca="1">IF('Impreso de Licencias'!A44="","",CELL("contenido",'Impreso de Licencias'!A44))</f>
        <v/>
      </c>
      <c r="C39" s="14" t="str">
        <f ca="1">IF('Impreso de Licencias'!A44="","",PROPER((CELL("contenido",'Impreso de Licencias'!B44))))</f>
        <v/>
      </c>
      <c r="D39" s="14" t="str">
        <f ca="1">IF('Impreso de Licencias'!A44="","",PROPER((CELL("contenido",'Impreso de Licencias'!C44))))</f>
        <v/>
      </c>
      <c r="E39" s="15" t="str">
        <f ca="1">IF('Impreso de Licencias'!A44="","",CELL("contenido",'Impreso de Licencias'!D44))</f>
        <v/>
      </c>
      <c r="F39" s="15" t="str">
        <f t="shared" ca="1" si="0"/>
        <v/>
      </c>
      <c r="G39" s="13" t="str">
        <f ca="1">IF(B39="","",IF('Impreso de Licencias'!T44&gt;=18,"Mayor",IF('Impreso de Licencias'!T44&gt;=14,"Juvenil","Infantil")))</f>
        <v/>
      </c>
      <c r="H39" s="13" t="str">
        <f ca="1">IF(B39="","",IF(MATCH("X",'Impreso de Licencias'!I44:N44,0)=1,"Básica A",IF(MATCH("X",'Impreso de Licencias'!I44:N44,0)=2,"Básica B",IF(MATCH("X",'Impreso de Licencias'!I44:N44,0)=3,"Básica B1",IF(MATCH("X",'Impreso de Licencias'!I44:N44,0)=4,"Plus A",IF(MATCH("X",'Impreso de Licencias'!I44:N44,0)=5,"Plus B",IF(MATCH("X",'Impreso de Licencias'!I44:N44,0)=6,"Plus B1")))))))</f>
        <v/>
      </c>
      <c r="I39" s="14" t="str">
        <f ca="1">IF('Impreso de Licencias'!A44="","",PROPER((CELL("contenido",'Impreso de Licencias'!F44))))</f>
        <v/>
      </c>
      <c r="J39" s="13" t="str">
        <f ca="1">IF('Impreso de Licencias'!A44="","",CELL("contenido",'Impreso de Licencias'!G44))</f>
        <v/>
      </c>
      <c r="K39" s="14" t="str">
        <f ca="1">IF('Impreso de Licencias'!A44="","",PROPER((CELL("contenido",'Impreso de Licencias'!H44))))</f>
        <v/>
      </c>
      <c r="L39" s="101" t="str">
        <f>IF('Impreso de Licencias'!A44="","",'Impreso de Licencias'!$C$2)</f>
        <v/>
      </c>
      <c r="M39" s="101"/>
      <c r="N39" s="101"/>
      <c r="O39" s="101"/>
      <c r="P39" s="101"/>
      <c r="Q39" s="101"/>
      <c r="R39" s="17" t="str">
        <f ca="1">IF('Impreso de Licencias'!A44="","",PROPER((CELL("contenido",'Impreso de Licencias'!E44))))</f>
        <v/>
      </c>
    </row>
    <row r="40" spans="2:18" ht="25.15" customHeight="1" x14ac:dyDescent="0.35">
      <c r="B40" s="16" t="str">
        <f ca="1">IF('Impreso de Licencias'!A45="","",CELL("contenido",'Impreso de Licencias'!A45))</f>
        <v/>
      </c>
      <c r="C40" s="14" t="str">
        <f ca="1">IF('Impreso de Licencias'!A45="","",PROPER((CELL("contenido",'Impreso de Licencias'!B45))))</f>
        <v/>
      </c>
      <c r="D40" s="14" t="str">
        <f ca="1">IF('Impreso de Licencias'!A45="","",PROPER((CELL("contenido",'Impreso de Licencias'!C45))))</f>
        <v/>
      </c>
      <c r="E40" s="15" t="str">
        <f ca="1">IF('Impreso de Licencias'!A45="","",CELL("contenido",'Impreso de Licencias'!D45))</f>
        <v/>
      </c>
      <c r="F40" s="15" t="str">
        <f t="shared" ca="1" si="0"/>
        <v/>
      </c>
      <c r="G40" s="13" t="str">
        <f ca="1">IF(B40="","",IF('Impreso de Licencias'!T45&gt;=18,"Mayor",IF('Impreso de Licencias'!T45&gt;=14,"Juvenil","Infantil")))</f>
        <v/>
      </c>
      <c r="H40" s="13" t="str">
        <f ca="1">IF(B40="","",IF(MATCH("X",'Impreso de Licencias'!I45:N45,0)=1,"Básica A",IF(MATCH("X",'Impreso de Licencias'!I45:N45,0)=2,"Básica B",IF(MATCH("X",'Impreso de Licencias'!I45:N45,0)=3,"Básica B1",IF(MATCH("X",'Impreso de Licencias'!I45:N45,0)=4,"Plus A",IF(MATCH("X",'Impreso de Licencias'!I45:N45,0)=5,"Plus B",IF(MATCH("X",'Impreso de Licencias'!I45:N45,0)=6,"Plus B1")))))))</f>
        <v/>
      </c>
      <c r="I40" s="14" t="str">
        <f ca="1">IF('Impreso de Licencias'!A45="","",PROPER((CELL("contenido",'Impreso de Licencias'!F45))))</f>
        <v/>
      </c>
      <c r="J40" s="13" t="str">
        <f ca="1">IF('Impreso de Licencias'!A45="","",CELL("contenido",'Impreso de Licencias'!G45))</f>
        <v/>
      </c>
      <c r="K40" s="14" t="str">
        <f ca="1">IF('Impreso de Licencias'!A45="","",PROPER((CELL("contenido",'Impreso de Licencias'!H45))))</f>
        <v/>
      </c>
      <c r="L40" s="101" t="str">
        <f>IF('Impreso de Licencias'!A45="","",'Impreso de Licencias'!$C$2)</f>
        <v/>
      </c>
      <c r="M40" s="101"/>
      <c r="N40" s="101"/>
      <c r="O40" s="101"/>
      <c r="P40" s="101"/>
      <c r="Q40" s="101"/>
      <c r="R40" s="17" t="str">
        <f ca="1">IF('Impreso de Licencias'!A45="","",PROPER((CELL("contenido",'Impreso de Licencias'!E45))))</f>
        <v/>
      </c>
    </row>
    <row r="41" spans="2:18" ht="25.15" customHeight="1" x14ac:dyDescent="0.35">
      <c r="B41" s="16" t="str">
        <f ca="1">IF('Impreso de Licencias'!A46="","",CELL("contenido",'Impreso de Licencias'!A46))</f>
        <v/>
      </c>
      <c r="C41" s="14" t="str">
        <f ca="1">IF('Impreso de Licencias'!A46="","",PROPER((CELL("contenido",'Impreso de Licencias'!B46))))</f>
        <v/>
      </c>
      <c r="D41" s="14" t="str">
        <f ca="1">IF('Impreso de Licencias'!A46="","",PROPER((CELL("contenido",'Impreso de Licencias'!C46))))</f>
        <v/>
      </c>
      <c r="E41" s="15" t="str">
        <f ca="1">IF('Impreso de Licencias'!A46="","",CELL("contenido",'Impreso de Licencias'!D46))</f>
        <v/>
      </c>
      <c r="F41" s="15" t="str">
        <f t="shared" ca="1" si="0"/>
        <v/>
      </c>
      <c r="G41" s="13" t="str">
        <f ca="1">IF(B41="","",IF('Impreso de Licencias'!T46&gt;=18,"Mayor",IF('Impreso de Licencias'!T46&gt;=14,"Juvenil","Infantil")))</f>
        <v/>
      </c>
      <c r="H41" s="13" t="str">
        <f ca="1">IF(B41="","",IF(MATCH("X",'Impreso de Licencias'!I46:N46,0)=1,"Básica A",IF(MATCH("X",'Impreso de Licencias'!I46:N46,0)=2,"Básica B",IF(MATCH("X",'Impreso de Licencias'!I46:N46,0)=3,"Básica B1",IF(MATCH("X",'Impreso de Licencias'!I46:N46,0)=4,"Plus A",IF(MATCH("X",'Impreso de Licencias'!I46:N46,0)=5,"Plus B",IF(MATCH("X",'Impreso de Licencias'!I46:N46,0)=6,"Plus B1")))))))</f>
        <v/>
      </c>
      <c r="I41" s="14" t="str">
        <f ca="1">IF('Impreso de Licencias'!A46="","",PROPER((CELL("contenido",'Impreso de Licencias'!F46))))</f>
        <v/>
      </c>
      <c r="J41" s="13" t="str">
        <f ca="1">IF('Impreso de Licencias'!A46="","",CELL("contenido",'Impreso de Licencias'!G46))</f>
        <v/>
      </c>
      <c r="K41" s="14" t="str">
        <f ca="1">IF('Impreso de Licencias'!A46="","",PROPER((CELL("contenido",'Impreso de Licencias'!H46))))</f>
        <v/>
      </c>
      <c r="L41" s="101" t="str">
        <f>IF('Impreso de Licencias'!A46="","",'Impreso de Licencias'!$C$2)</f>
        <v/>
      </c>
      <c r="M41" s="101"/>
      <c r="N41" s="101"/>
      <c r="O41" s="101"/>
      <c r="P41" s="101"/>
      <c r="Q41" s="101"/>
      <c r="R41" s="17" t="str">
        <f ca="1">IF('Impreso de Licencias'!A46="","",PROPER((CELL("contenido",'Impreso de Licencias'!E46))))</f>
        <v/>
      </c>
    </row>
    <row r="42" spans="2:18" ht="25.15" customHeight="1" x14ac:dyDescent="0.35">
      <c r="B42" s="16" t="str">
        <f ca="1">IF('Impreso de Licencias'!A47="","",CELL("contenido",'Impreso de Licencias'!A47))</f>
        <v/>
      </c>
      <c r="C42" s="14" t="str">
        <f ca="1">IF('Impreso de Licencias'!A47="","",PROPER((CELL("contenido",'Impreso de Licencias'!B47))))</f>
        <v/>
      </c>
      <c r="D42" s="14" t="str">
        <f ca="1">IF('Impreso de Licencias'!A47="","",PROPER((CELL("contenido",'Impreso de Licencias'!C47))))</f>
        <v/>
      </c>
      <c r="E42" s="15" t="str">
        <f ca="1">IF('Impreso de Licencias'!A47="","",CELL("contenido",'Impreso de Licencias'!D47))</f>
        <v/>
      </c>
      <c r="F42" s="15" t="str">
        <f t="shared" ca="1" si="0"/>
        <v/>
      </c>
      <c r="G42" s="13" t="str">
        <f ca="1">IF(B42="","",IF('Impreso de Licencias'!T47&gt;=18,"Mayor",IF('Impreso de Licencias'!T47&gt;=14,"Juvenil","Infantil")))</f>
        <v/>
      </c>
      <c r="H42" s="13" t="str">
        <f ca="1">IF(B42="","",IF(MATCH("X",'Impreso de Licencias'!I47:N47,0)=1,"Básica A",IF(MATCH("X",'Impreso de Licencias'!I47:N47,0)=2,"Básica B",IF(MATCH("X",'Impreso de Licencias'!I47:N47,0)=3,"Básica B1",IF(MATCH("X",'Impreso de Licencias'!I47:N47,0)=4,"Plus A",IF(MATCH("X",'Impreso de Licencias'!I47:N47,0)=5,"Plus B",IF(MATCH("X",'Impreso de Licencias'!I47:N47,0)=6,"Plus B1")))))))</f>
        <v/>
      </c>
      <c r="I42" s="14" t="str">
        <f ca="1">IF('Impreso de Licencias'!A47="","",PROPER((CELL("contenido",'Impreso de Licencias'!F47))))</f>
        <v/>
      </c>
      <c r="J42" s="13" t="str">
        <f ca="1">IF('Impreso de Licencias'!A47="","",CELL("contenido",'Impreso de Licencias'!G47))</f>
        <v/>
      </c>
      <c r="K42" s="14" t="str">
        <f ca="1">IF('Impreso de Licencias'!A47="","",PROPER((CELL("contenido",'Impreso de Licencias'!H47))))</f>
        <v/>
      </c>
      <c r="L42" s="101" t="str">
        <f>IF('Impreso de Licencias'!A47="","",'Impreso de Licencias'!$C$2)</f>
        <v/>
      </c>
      <c r="M42" s="101"/>
      <c r="N42" s="101"/>
      <c r="O42" s="101"/>
      <c r="P42" s="101"/>
      <c r="Q42" s="101"/>
      <c r="R42" s="17" t="str">
        <f ca="1">IF('Impreso de Licencias'!A47="","",PROPER((CELL("contenido",'Impreso de Licencias'!E47))))</f>
        <v/>
      </c>
    </row>
    <row r="43" spans="2:18" ht="25.15" customHeight="1" x14ac:dyDescent="0.35">
      <c r="B43" s="16" t="str">
        <f ca="1">IF('Impreso de Licencias'!A48="","",CELL("contenido",'Impreso de Licencias'!A48))</f>
        <v/>
      </c>
      <c r="C43" s="14" t="str">
        <f ca="1">IF('Impreso de Licencias'!A48="","",PROPER((CELL("contenido",'Impreso de Licencias'!B48))))</f>
        <v/>
      </c>
      <c r="D43" s="14" t="str">
        <f ca="1">IF('Impreso de Licencias'!A48="","",PROPER((CELL("contenido",'Impreso de Licencias'!C48))))</f>
        <v/>
      </c>
      <c r="E43" s="15" t="str">
        <f ca="1">IF('Impreso de Licencias'!A48="","",CELL("contenido",'Impreso de Licencias'!D48))</f>
        <v/>
      </c>
      <c r="F43" s="15" t="str">
        <f t="shared" ca="1" si="0"/>
        <v/>
      </c>
      <c r="G43" s="13" t="str">
        <f ca="1">IF(B43="","",IF('Impreso de Licencias'!T48&gt;=18,"Mayor",IF('Impreso de Licencias'!T48&gt;=14,"Juvenil","Infantil")))</f>
        <v/>
      </c>
      <c r="H43" s="13" t="str">
        <f ca="1">IF(B43="","",IF(MATCH("X",'Impreso de Licencias'!I48:N48,0)=1,"Básica A",IF(MATCH("X",'Impreso de Licencias'!I48:N48,0)=2,"Básica B",IF(MATCH("X",'Impreso de Licencias'!I48:N48,0)=3,"Básica B1",IF(MATCH("X",'Impreso de Licencias'!I48:N48,0)=4,"Plus A",IF(MATCH("X",'Impreso de Licencias'!I48:N48,0)=5,"Plus B",IF(MATCH("X",'Impreso de Licencias'!I48:N48,0)=6,"Plus B1")))))))</f>
        <v/>
      </c>
      <c r="I43" s="14" t="str">
        <f ca="1">IF('Impreso de Licencias'!A48="","",PROPER((CELL("contenido",'Impreso de Licencias'!F48))))</f>
        <v/>
      </c>
      <c r="J43" s="13" t="str">
        <f ca="1">IF('Impreso de Licencias'!A48="","",CELL("contenido",'Impreso de Licencias'!G48))</f>
        <v/>
      </c>
      <c r="K43" s="14" t="str">
        <f ca="1">IF('Impreso de Licencias'!A48="","",PROPER((CELL("contenido",'Impreso de Licencias'!H48))))</f>
        <v/>
      </c>
      <c r="L43" s="101" t="str">
        <f>IF('Impreso de Licencias'!A48="","",'Impreso de Licencias'!$C$2)</f>
        <v/>
      </c>
      <c r="M43" s="101"/>
      <c r="N43" s="101"/>
      <c r="O43" s="101"/>
      <c r="P43" s="101"/>
      <c r="Q43" s="101"/>
      <c r="R43" s="17" t="str">
        <f ca="1">IF('Impreso de Licencias'!A48="","",PROPER((CELL("contenido",'Impreso de Licencias'!E48))))</f>
        <v/>
      </c>
    </row>
    <row r="44" spans="2:18" ht="25.15" customHeight="1" x14ac:dyDescent="0.35">
      <c r="B44" s="16" t="str">
        <f ca="1">IF('Impreso de Licencias'!A49="","",CELL("contenido",'Impreso de Licencias'!A49))</f>
        <v/>
      </c>
      <c r="C44" s="14" t="str">
        <f ca="1">IF('Impreso de Licencias'!A49="","",PROPER((CELL("contenido",'Impreso de Licencias'!B49))))</f>
        <v/>
      </c>
      <c r="D44" s="14" t="str">
        <f ca="1">IF('Impreso de Licencias'!A49="","",PROPER((CELL("contenido",'Impreso de Licencias'!C49))))</f>
        <v/>
      </c>
      <c r="E44" s="15" t="str">
        <f ca="1">IF('Impreso de Licencias'!A49="","",CELL("contenido",'Impreso de Licencias'!D49))</f>
        <v/>
      </c>
      <c r="F44" s="15" t="str">
        <f t="shared" ca="1" si="0"/>
        <v/>
      </c>
      <c r="G44" s="13" t="str">
        <f ca="1">IF(B44="","",IF('Impreso de Licencias'!T49&gt;=18,"Mayor",IF('Impreso de Licencias'!T49&gt;=14,"Juvenil","Infantil")))</f>
        <v/>
      </c>
      <c r="H44" s="13" t="str">
        <f ca="1">IF(B44="","",IF(MATCH("X",'Impreso de Licencias'!I49:N49,0)=1,"Básica A",IF(MATCH("X",'Impreso de Licencias'!I49:N49,0)=2,"Básica B",IF(MATCH("X",'Impreso de Licencias'!I49:N49,0)=3,"Básica B1",IF(MATCH("X",'Impreso de Licencias'!I49:N49,0)=4,"Plus A",IF(MATCH("X",'Impreso de Licencias'!I49:N49,0)=5,"Plus B",IF(MATCH("X",'Impreso de Licencias'!I49:N49,0)=6,"Plus B1")))))))</f>
        <v/>
      </c>
      <c r="I44" s="14" t="str">
        <f ca="1">IF('Impreso de Licencias'!A49="","",PROPER((CELL("contenido",'Impreso de Licencias'!F49))))</f>
        <v/>
      </c>
      <c r="J44" s="13" t="str">
        <f ca="1">IF('Impreso de Licencias'!A49="","",CELL("contenido",'Impreso de Licencias'!G49))</f>
        <v/>
      </c>
      <c r="K44" s="14" t="str">
        <f ca="1">IF('Impreso de Licencias'!A49="","",PROPER((CELL("contenido",'Impreso de Licencias'!H49))))</f>
        <v/>
      </c>
      <c r="L44" s="101" t="str">
        <f>IF('Impreso de Licencias'!A49="","",'Impreso de Licencias'!$C$2)</f>
        <v/>
      </c>
      <c r="M44" s="101"/>
      <c r="N44" s="101"/>
      <c r="O44" s="101"/>
      <c r="P44" s="101"/>
      <c r="Q44" s="101"/>
      <c r="R44" s="17" t="str">
        <f ca="1">IF('Impreso de Licencias'!A49="","",PROPER((CELL("contenido",'Impreso de Licencias'!E49))))</f>
        <v/>
      </c>
    </row>
    <row r="45" spans="2:18" ht="25.15" customHeight="1" x14ac:dyDescent="0.35">
      <c r="B45" s="16" t="str">
        <f ca="1">IF('Impreso de Licencias'!A50="","",CELL("contenido",'Impreso de Licencias'!A50))</f>
        <v/>
      </c>
      <c r="C45" s="14" t="str">
        <f ca="1">IF('Impreso de Licencias'!A50="","",PROPER((CELL("contenido",'Impreso de Licencias'!B50))))</f>
        <v/>
      </c>
      <c r="D45" s="14" t="str">
        <f ca="1">IF('Impreso de Licencias'!A50="","",PROPER((CELL("contenido",'Impreso de Licencias'!C50))))</f>
        <v/>
      </c>
      <c r="E45" s="15" t="str">
        <f ca="1">IF('Impreso de Licencias'!A50="","",CELL("contenido",'Impreso de Licencias'!D50))</f>
        <v/>
      </c>
      <c r="F45" s="15" t="str">
        <f t="shared" ca="1" si="0"/>
        <v/>
      </c>
      <c r="G45" s="13" t="str">
        <f ca="1">IF(B45="","",IF('Impreso de Licencias'!T50&gt;=18,"Mayor",IF('Impreso de Licencias'!T50&gt;=14,"Juvenil","Infantil")))</f>
        <v/>
      </c>
      <c r="H45" s="13" t="str">
        <f ca="1">IF(B45="","",IF(MATCH("X",'Impreso de Licencias'!I50:N50,0)=1,"Básica A",IF(MATCH("X",'Impreso de Licencias'!I50:N50,0)=2,"Básica B",IF(MATCH("X",'Impreso de Licencias'!I50:N50,0)=3,"Básica B1",IF(MATCH("X",'Impreso de Licencias'!I50:N50,0)=4,"Plus A",IF(MATCH("X",'Impreso de Licencias'!I50:N50,0)=5,"Plus B",IF(MATCH("X",'Impreso de Licencias'!I50:N50,0)=6,"Plus B1")))))))</f>
        <v/>
      </c>
      <c r="I45" s="14" t="str">
        <f ca="1">IF('Impreso de Licencias'!A50="","",PROPER((CELL("contenido",'Impreso de Licencias'!F50))))</f>
        <v/>
      </c>
      <c r="J45" s="13" t="str">
        <f ca="1">IF('Impreso de Licencias'!A50="","",CELL("contenido",'Impreso de Licencias'!G50))</f>
        <v/>
      </c>
      <c r="K45" s="14" t="str">
        <f ca="1">IF('Impreso de Licencias'!A50="","",PROPER((CELL("contenido",'Impreso de Licencias'!H50))))</f>
        <v/>
      </c>
      <c r="L45" s="101" t="str">
        <f>IF('Impreso de Licencias'!A50="","",'Impreso de Licencias'!$C$2)</f>
        <v/>
      </c>
      <c r="M45" s="101"/>
      <c r="N45" s="101"/>
      <c r="O45" s="101"/>
      <c r="P45" s="101"/>
      <c r="Q45" s="101"/>
      <c r="R45" s="17" t="str">
        <f ca="1">IF('Impreso de Licencias'!A50="","",PROPER((CELL("contenido",'Impreso de Licencias'!E50))))</f>
        <v/>
      </c>
    </row>
    <row r="46" spans="2:18" ht="25.15" customHeight="1" x14ac:dyDescent="0.35">
      <c r="B46" s="16" t="str">
        <f ca="1">IF('Impreso de Licencias'!A51="","",CELL("contenido",'Impreso de Licencias'!A51))</f>
        <v/>
      </c>
      <c r="C46" s="14" t="str">
        <f ca="1">IF('Impreso de Licencias'!A51="","",PROPER((CELL("contenido",'Impreso de Licencias'!B51))))</f>
        <v/>
      </c>
      <c r="D46" s="14" t="str">
        <f ca="1">IF('Impreso de Licencias'!A51="","",PROPER((CELL("contenido",'Impreso de Licencias'!C51))))</f>
        <v/>
      </c>
      <c r="E46" s="15" t="str">
        <f ca="1">IF('Impreso de Licencias'!A51="","",CELL("contenido",'Impreso de Licencias'!D51))</f>
        <v/>
      </c>
      <c r="F46" s="15" t="str">
        <f t="shared" ca="1" si="0"/>
        <v/>
      </c>
      <c r="G46" s="13" t="str">
        <f ca="1">IF(B46="","",IF('Impreso de Licencias'!T51&gt;=18,"Mayor",IF('Impreso de Licencias'!T51&gt;=14,"Juvenil","Infantil")))</f>
        <v/>
      </c>
      <c r="H46" s="13" t="str">
        <f ca="1">IF(B46="","",IF(MATCH("X",'Impreso de Licencias'!I51:N51,0)=1,"Básica A",IF(MATCH("X",'Impreso de Licencias'!I51:N51,0)=2,"Básica B",IF(MATCH("X",'Impreso de Licencias'!I51:N51,0)=3,"Básica B1",IF(MATCH("X",'Impreso de Licencias'!I51:N51,0)=4,"Plus A",IF(MATCH("X",'Impreso de Licencias'!I51:N51,0)=5,"Plus B",IF(MATCH("X",'Impreso de Licencias'!I51:N51,0)=6,"Plus B1")))))))</f>
        <v/>
      </c>
      <c r="I46" s="14" t="str">
        <f ca="1">IF('Impreso de Licencias'!A51="","",PROPER((CELL("contenido",'Impreso de Licencias'!F51))))</f>
        <v/>
      </c>
      <c r="J46" s="13" t="str">
        <f ca="1">IF('Impreso de Licencias'!A51="","",CELL("contenido",'Impreso de Licencias'!G51))</f>
        <v/>
      </c>
      <c r="K46" s="14" t="str">
        <f ca="1">IF('Impreso de Licencias'!A51="","",PROPER((CELL("contenido",'Impreso de Licencias'!H51))))</f>
        <v/>
      </c>
      <c r="L46" s="101" t="str">
        <f>IF('Impreso de Licencias'!A51="","",'Impreso de Licencias'!$C$2)</f>
        <v/>
      </c>
      <c r="M46" s="101"/>
      <c r="N46" s="101"/>
      <c r="O46" s="101"/>
      <c r="P46" s="101"/>
      <c r="Q46" s="101"/>
      <c r="R46" s="17" t="str">
        <f ca="1">IF('Impreso de Licencias'!A51="","",PROPER((CELL("contenido",'Impreso de Licencias'!E51))))</f>
        <v/>
      </c>
    </row>
  </sheetData>
  <sheetProtection algorithmName="SHA-512" hashValue="jKlwTXl8MerGtaMqCBpF7lcdJIpXGxM7HcWUoOwZ8wqbNBQXUSXIrObp0YJzb+6vzzL/RVxoY35jYfaP7N0Cww==" saltValue="SPgR4q4l6L8SBbhMj+VKeQ==" spinCount="100000" sheet="1" selectLockedCells="1" selectUnlockedCells="1"/>
  <mergeCells count="74">
    <mergeCell ref="L45:Q45"/>
    <mergeCell ref="L46:Q46"/>
    <mergeCell ref="L40:Q40"/>
    <mergeCell ref="L41:Q41"/>
    <mergeCell ref="L42:Q42"/>
    <mergeCell ref="L43:Q43"/>
    <mergeCell ref="L44:Q44"/>
    <mergeCell ref="L35:Q35"/>
    <mergeCell ref="L36:Q36"/>
    <mergeCell ref="L37:Q37"/>
    <mergeCell ref="L38:Q38"/>
    <mergeCell ref="L39:Q39"/>
    <mergeCell ref="L33:Q33"/>
    <mergeCell ref="L34:Q34"/>
    <mergeCell ref="R3:R4"/>
    <mergeCell ref="U13:W13"/>
    <mergeCell ref="L5:Q5"/>
    <mergeCell ref="L12:Q12"/>
    <mergeCell ref="L13:Q13"/>
    <mergeCell ref="L31:Q31"/>
    <mergeCell ref="L32:Q32"/>
    <mergeCell ref="L25:Q25"/>
    <mergeCell ref="L26:Q26"/>
    <mergeCell ref="L27:Q27"/>
    <mergeCell ref="L28:Q28"/>
    <mergeCell ref="L29:Q29"/>
    <mergeCell ref="J3:J4"/>
    <mergeCell ref="K3:K4"/>
    <mergeCell ref="L8:Q8"/>
    <mergeCell ref="L9:Q9"/>
    <mergeCell ref="L11:Q11"/>
    <mergeCell ref="AG10:AK11"/>
    <mergeCell ref="B1:D1"/>
    <mergeCell ref="E1:F1"/>
    <mergeCell ref="B2:D2"/>
    <mergeCell ref="F3:F4"/>
    <mergeCell ref="G3:G4"/>
    <mergeCell ref="B3:B4"/>
    <mergeCell ref="C3:C4"/>
    <mergeCell ref="D3:D4"/>
    <mergeCell ref="E3:E4"/>
    <mergeCell ref="H3:H4"/>
    <mergeCell ref="L3:Q4"/>
    <mergeCell ref="I3:I4"/>
    <mergeCell ref="L6:Q6"/>
    <mergeCell ref="L7:Q7"/>
    <mergeCell ref="L10:Q10"/>
    <mergeCell ref="AG3:AJ3"/>
    <mergeCell ref="AG2:AJ2"/>
    <mergeCell ref="AG5:AK5"/>
    <mergeCell ref="AG6:AK7"/>
    <mergeCell ref="AG9:AK9"/>
    <mergeCell ref="U1:X2"/>
    <mergeCell ref="AA1:AE2"/>
    <mergeCell ref="U12:W12"/>
    <mergeCell ref="U11:W11"/>
    <mergeCell ref="AA12:AC13"/>
    <mergeCell ref="AD12:AE13"/>
    <mergeCell ref="AG12:AK12"/>
    <mergeCell ref="AG13:AK13"/>
    <mergeCell ref="L23:Q23"/>
    <mergeCell ref="L24:Q24"/>
    <mergeCell ref="L30:Q30"/>
    <mergeCell ref="L22:Q22"/>
    <mergeCell ref="L16:Q16"/>
    <mergeCell ref="L17:Q17"/>
    <mergeCell ref="L18:Q18"/>
    <mergeCell ref="L19:Q19"/>
    <mergeCell ref="L20:Q20"/>
    <mergeCell ref="L21:Q21"/>
    <mergeCell ref="AA14:AE15"/>
    <mergeCell ref="L14:Q14"/>
    <mergeCell ref="L15:Q15"/>
    <mergeCell ref="U15:Z16"/>
  </mergeCells>
  <hyperlinks>
    <hyperlink ref="AG10" r:id="rId1" xr:uid="{00000000-0004-0000-0100-000000000000}"/>
  </hyperlinks>
  <printOptions horizontalCentered="1" verticalCentered="1"/>
  <pageMargins left="0.25" right="0.25" top="0.75" bottom="0.75" header="0.3" footer="0.3"/>
  <pageSetup paperSize="9" scale="63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Impreso de Licencias</vt:lpstr>
      <vt:lpstr>Resumen</vt:lpstr>
      <vt:lpstr>'Impreso de Licencias'!Área_de_impresión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Lenovo</cp:lastModifiedBy>
  <cp:lastPrinted>2020-12-27T21:17:19Z</cp:lastPrinted>
  <dcterms:created xsi:type="dcterms:W3CDTF">2009-12-02T23:20:48Z</dcterms:created>
  <dcterms:modified xsi:type="dcterms:W3CDTF">2022-12-18T20:22:48Z</dcterms:modified>
</cp:coreProperties>
</file>